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.117\下水道施設課1\【１】設備班\02_委託・調査\R5中央終末処理場汚泥処理施設改築事業\１プロポーザル契約課事前協議\５様式集\"/>
    </mc:Choice>
  </mc:AlternateContent>
  <xr:revisionPtr revIDLastSave="0" documentId="13_ncr:1_{3BA8F085-C86C-4A2D-9575-D5D37A78F03C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温室効果ガス排出量算定表" sheetId="1" r:id="rId1"/>
    <sheet name="排出係数等" sheetId="2" r:id="rId2"/>
  </sheets>
  <definedNames>
    <definedName name="_xlnm.Print_Area" localSheetId="0">温室効果ガス排出量算定表!$B$1:$L$102</definedName>
    <definedName name="_xlnm.Print_Area" localSheetId="1">排出係数等!$B$1:$E$81</definedName>
    <definedName name="_xlnm.Print_Titles" localSheetId="0">温室効果ガス排出量算定表!$1:$3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67" i="1"/>
  <c r="L67" i="1" s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L69" i="1" l="1"/>
  <c r="I68" i="1"/>
  <c r="L68" i="1" s="1"/>
  <c r="I50" i="1"/>
  <c r="L50" i="1" s="1"/>
  <c r="I49" i="1"/>
  <c r="L49" i="1" s="1"/>
  <c r="I48" i="1"/>
  <c r="L48" i="1" s="1"/>
  <c r="I47" i="1"/>
  <c r="L47" i="1" s="1"/>
  <c r="L46" i="1"/>
  <c r="L70" i="1" l="1"/>
  <c r="F93" i="1" l="1"/>
  <c r="G93" i="1"/>
  <c r="L93" i="1" s="1"/>
  <c r="G89" i="1"/>
  <c r="L89" i="1" s="1"/>
  <c r="G90" i="1"/>
  <c r="L90" i="1" s="1"/>
  <c r="G91" i="1"/>
  <c r="L91" i="1" s="1"/>
  <c r="G92" i="1"/>
  <c r="L92" i="1" s="1"/>
  <c r="F89" i="1"/>
  <c r="F90" i="1"/>
  <c r="F91" i="1"/>
  <c r="F92" i="1"/>
  <c r="G88" i="1"/>
  <c r="L88" i="1" s="1"/>
  <c r="F88" i="1"/>
  <c r="G77" i="1"/>
  <c r="G78" i="1"/>
  <c r="G79" i="1"/>
  <c r="G80" i="1"/>
  <c r="G81" i="1"/>
  <c r="G76" i="1"/>
  <c r="L76" i="1" s="1"/>
  <c r="F77" i="1"/>
  <c r="F78" i="1"/>
  <c r="F79" i="1"/>
  <c r="F80" i="1"/>
  <c r="F81" i="1"/>
  <c r="F76" i="1"/>
  <c r="F35" i="1"/>
  <c r="F36" i="1"/>
  <c r="F37" i="1"/>
  <c r="F38" i="1"/>
  <c r="F39" i="1"/>
  <c r="F34" i="1"/>
  <c r="J34" i="1"/>
  <c r="L34" i="1" s="1"/>
  <c r="F23" i="1"/>
  <c r="F24" i="1"/>
  <c r="F25" i="1"/>
  <c r="F26" i="1"/>
  <c r="F27" i="1"/>
  <c r="F22" i="1"/>
  <c r="J22" i="1"/>
  <c r="F10" i="1"/>
  <c r="F11" i="1"/>
  <c r="F12" i="1"/>
  <c r="F13" i="1"/>
  <c r="F14" i="1"/>
  <c r="F15" i="1"/>
  <c r="F9" i="1"/>
  <c r="J9" i="1"/>
  <c r="L81" i="1" l="1"/>
  <c r="L80" i="1"/>
  <c r="L79" i="1"/>
  <c r="L78" i="1"/>
  <c r="L77" i="1"/>
  <c r="J35" i="1"/>
  <c r="L35" i="1" s="1"/>
  <c r="J36" i="1"/>
  <c r="L36" i="1" s="1"/>
  <c r="J37" i="1"/>
  <c r="L37" i="1" s="1"/>
  <c r="J38" i="1"/>
  <c r="L38" i="1" s="1"/>
  <c r="J39" i="1"/>
  <c r="L39" i="1" s="1"/>
  <c r="J23" i="1"/>
  <c r="L23" i="1" s="1"/>
  <c r="J24" i="1"/>
  <c r="L24" i="1" s="1"/>
  <c r="J25" i="1"/>
  <c r="L25" i="1" s="1"/>
  <c r="J26" i="1"/>
  <c r="L26" i="1" s="1"/>
  <c r="J27" i="1"/>
  <c r="L27" i="1" s="1"/>
  <c r="L22" i="1"/>
  <c r="L29" i="1" s="1"/>
  <c r="J11" i="1"/>
  <c r="L11" i="1" s="1"/>
  <c r="J12" i="1"/>
  <c r="L12" i="1" s="1"/>
  <c r="J13" i="1"/>
  <c r="L13" i="1" s="1"/>
  <c r="J14" i="1"/>
  <c r="L14" i="1" s="1"/>
  <c r="J15" i="1"/>
  <c r="L15" i="1" s="1"/>
  <c r="J10" i="1"/>
  <c r="L10" i="1" s="1"/>
  <c r="L83" i="1" l="1"/>
  <c r="L99" i="1" s="1"/>
  <c r="L95" i="1"/>
  <c r="L41" i="1"/>
  <c r="L9" i="1"/>
  <c r="L17" i="1"/>
  <c r="L98" i="1" s="1"/>
  <c r="L100" i="1" s="1"/>
</calcChain>
</file>

<file path=xl/sharedStrings.xml><?xml version="1.0" encoding="utf-8"?>
<sst xmlns="http://schemas.openxmlformats.org/spreadsheetml/2006/main" count="293" uniqueCount="131">
  <si>
    <t>No</t>
    <phoneticPr fontId="1"/>
  </si>
  <si>
    <t>(h)</t>
    <phoneticPr fontId="1"/>
  </si>
  <si>
    <t>(d)</t>
    <phoneticPr fontId="1"/>
  </si>
  <si>
    <r>
      <rPr>
        <sz val="11"/>
        <color theme="1"/>
        <rFont val="ＭＳ 明朝"/>
        <family val="1"/>
        <charset val="128"/>
      </rPr>
      <t>機器名称</t>
    </r>
    <rPh sb="0" eb="2">
      <t>キキ</t>
    </rPh>
    <rPh sb="2" eb="4">
      <t>メイショウ</t>
    </rPh>
    <phoneticPr fontId="1"/>
  </si>
  <si>
    <r>
      <rPr>
        <sz val="11"/>
        <color theme="1"/>
        <rFont val="ＭＳ 明朝"/>
        <family val="1"/>
        <charset val="128"/>
      </rPr>
      <t>＜　小　計　＞</t>
    </r>
    <rPh sb="2" eb="3">
      <t>コ</t>
    </rPh>
    <rPh sb="4" eb="5">
      <t>ケイ</t>
    </rPh>
    <phoneticPr fontId="1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</si>
  <si>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1"/>
  </si>
  <si>
    <r>
      <rPr>
        <sz val="11"/>
        <color theme="1"/>
        <rFont val="ＭＳ 明朝"/>
        <family val="1"/>
        <charset val="128"/>
      </rPr>
      <t>　</t>
    </r>
    <phoneticPr fontId="1"/>
  </si>
  <si>
    <t>記入例</t>
    <rPh sb="0" eb="2">
      <t>キニュウ</t>
    </rPh>
    <rPh sb="2" eb="3">
      <t>レイ</t>
    </rPh>
    <phoneticPr fontId="1"/>
  </si>
  <si>
    <t>②常用運転
台数</t>
    <rPh sb="1" eb="3">
      <t>ジョウヨウ</t>
    </rPh>
    <rPh sb="3" eb="5">
      <t>ウンテン</t>
    </rPh>
    <rPh sb="6" eb="8">
      <t>ダイスウ</t>
    </rPh>
    <phoneticPr fontId="1"/>
  </si>
  <si>
    <r>
      <rPr>
        <sz val="11"/>
        <color theme="1"/>
        <rFont val="ＭＳ 明朝"/>
        <family val="1"/>
        <charset val="128"/>
      </rPr>
      <t>③稼働時間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日</t>
    </r>
    <rPh sb="1" eb="3">
      <t>カドウ</t>
    </rPh>
    <rPh sb="3" eb="5">
      <t>ジカン</t>
    </rPh>
    <rPh sb="6" eb="7">
      <t>ヒ</t>
    </rPh>
    <phoneticPr fontId="1"/>
  </si>
  <si>
    <r>
      <rPr>
        <sz val="11"/>
        <color theme="1"/>
        <rFont val="ＭＳ 明朝"/>
        <family val="1"/>
        <charset val="128"/>
      </rPr>
      <t>④稼動日数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年</t>
    </r>
    <rPh sb="1" eb="3">
      <t>カドウ</t>
    </rPh>
    <rPh sb="3" eb="5">
      <t>ニッスウ</t>
    </rPh>
    <rPh sb="6" eb="7">
      <t>ネン</t>
    </rPh>
    <phoneticPr fontId="1"/>
  </si>
  <si>
    <t>・行数が不足する場合は、行を追加すること。</t>
    <rPh sb="1" eb="3">
      <t>ギョウスウ</t>
    </rPh>
    <rPh sb="4" eb="6">
      <t>フソク</t>
    </rPh>
    <rPh sb="8" eb="10">
      <t>バアイ</t>
    </rPh>
    <rPh sb="12" eb="13">
      <t>ギョウ</t>
    </rPh>
    <rPh sb="14" eb="16">
      <t>ツイカ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</si>
  <si>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明朝"/>
        <family val="1"/>
        <charset val="128"/>
      </rPr>
      <t>）燃料使用に伴う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排出量</t>
    </r>
    <rPh sb="3" eb="5">
      <t>ネンリョウ</t>
    </rPh>
    <rPh sb="5" eb="7">
      <t>シヨウ</t>
    </rPh>
    <rPh sb="8" eb="9">
      <t>トモナ</t>
    </rPh>
    <rPh sb="13" eb="16">
      <t>ハイシュツリョウ</t>
    </rPh>
    <phoneticPr fontId="1"/>
  </si>
  <si>
    <t>⑤排出係数</t>
    <rPh sb="1" eb="3">
      <t>ハイシュツ</t>
    </rPh>
    <rPh sb="3" eb="5">
      <t>ケイスウ</t>
    </rPh>
    <phoneticPr fontId="1"/>
  </si>
  <si>
    <t>⑥温暖化係数</t>
    <rPh sb="1" eb="3">
      <t>オンダン</t>
    </rPh>
    <rPh sb="3" eb="6">
      <t>カケイスウ</t>
    </rPh>
    <phoneticPr fontId="1"/>
  </si>
  <si>
    <t>燃料区分</t>
    <rPh sb="0" eb="2">
      <t>ネンリョウ</t>
    </rPh>
    <rPh sb="2" eb="4">
      <t>クブン</t>
    </rPh>
    <phoneticPr fontId="1"/>
  </si>
  <si>
    <t>●●焼却炉</t>
    <rPh sb="2" eb="5">
      <t>ショウキャクロ</t>
    </rPh>
    <phoneticPr fontId="1"/>
  </si>
  <si>
    <r>
      <rPr>
        <b/>
        <sz val="11"/>
        <color theme="1"/>
        <rFont val="ＭＳ 明朝"/>
        <family val="1"/>
        <charset val="128"/>
      </rPr>
      <t>地球温暖化係数（</t>
    </r>
    <r>
      <rPr>
        <b/>
        <sz val="11"/>
        <color theme="1"/>
        <rFont val="Times New Roman"/>
        <family val="1"/>
      </rPr>
      <t>CO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ＭＳ 明朝"/>
        <family val="1"/>
        <charset val="128"/>
      </rPr>
      <t>換算値）</t>
    </r>
    <rPh sb="11" eb="14">
      <t>カンサンチ</t>
    </rPh>
    <phoneticPr fontId="1"/>
  </si>
  <si>
    <r>
      <rPr>
        <sz val="11"/>
        <color theme="1"/>
        <rFont val="ＭＳ 明朝"/>
        <family val="1"/>
        <charset val="128"/>
      </rPr>
      <t>温室効果ガス種類</t>
    </r>
    <phoneticPr fontId="1"/>
  </si>
  <si>
    <r>
      <t xml:space="preserve"> </t>
    </r>
    <r>
      <rPr>
        <sz val="11"/>
        <color theme="1"/>
        <rFont val="ＭＳ 明朝"/>
        <family val="1"/>
        <charset val="128"/>
      </rPr>
      <t>温暖化係数</t>
    </r>
  </si>
  <si>
    <r>
      <t>CO</t>
    </r>
    <r>
      <rPr>
        <vertAlign val="subscript"/>
        <sz val="11"/>
        <color theme="1"/>
        <rFont val="Times New Roman"/>
        <family val="1"/>
      </rPr>
      <t>2</t>
    </r>
    <phoneticPr fontId="1"/>
  </si>
  <si>
    <r>
      <t>CH</t>
    </r>
    <r>
      <rPr>
        <sz val="11"/>
        <color theme="1"/>
        <rFont val="ＭＳ 明朝"/>
        <family val="1"/>
        <charset val="128"/>
      </rPr>
      <t>₄</t>
    </r>
    <phoneticPr fontId="1"/>
  </si>
  <si>
    <r>
      <t>N</t>
    </r>
    <r>
      <rPr>
        <sz val="11"/>
        <color theme="1"/>
        <rFont val="ＭＳ 明朝"/>
        <family val="1"/>
        <charset val="128"/>
      </rPr>
      <t>₂</t>
    </r>
    <r>
      <rPr>
        <sz val="11"/>
        <color theme="1"/>
        <rFont val="Times New Roman"/>
        <family val="1"/>
      </rPr>
      <t>O</t>
    </r>
    <phoneticPr fontId="1"/>
  </si>
  <si>
    <r>
      <rPr>
        <b/>
        <sz val="11"/>
        <color theme="1"/>
        <rFont val="ＭＳ 明朝"/>
        <family val="1"/>
        <charset val="128"/>
      </rPr>
      <t>エネルギー起源</t>
    </r>
    <r>
      <rPr>
        <b/>
        <sz val="11"/>
        <color theme="1"/>
        <rFont val="Times New Roman"/>
        <family val="1"/>
      </rPr>
      <t xml:space="preserve"> CO</t>
    </r>
    <r>
      <rPr>
        <b/>
        <vertAlign val="subscript"/>
        <sz val="11"/>
        <color theme="1"/>
        <rFont val="Times New Roman"/>
        <family val="1"/>
      </rPr>
      <t xml:space="preserve">2 </t>
    </r>
    <r>
      <rPr>
        <b/>
        <sz val="11"/>
        <color theme="1"/>
        <rFont val="ＭＳ 明朝"/>
        <family val="1"/>
        <charset val="128"/>
      </rPr>
      <t>の主な排出係数</t>
    </r>
    <phoneticPr fontId="1"/>
  </si>
  <si>
    <r>
      <rPr>
        <sz val="11"/>
        <color theme="1"/>
        <rFont val="ＭＳ 明朝"/>
        <family val="1"/>
        <charset val="128"/>
      </rPr>
      <t>区分</t>
    </r>
    <phoneticPr fontId="1"/>
  </si>
  <si>
    <r>
      <rPr>
        <sz val="11"/>
        <color theme="1"/>
        <rFont val="ＭＳ 明朝"/>
        <family val="1"/>
        <charset val="128"/>
      </rPr>
      <t>備考</t>
    </r>
    <phoneticPr fontId="1"/>
  </si>
  <si>
    <r>
      <t xml:space="preserve">A </t>
    </r>
    <r>
      <rPr>
        <sz val="11"/>
        <color theme="1"/>
        <rFont val="ＭＳ 明朝"/>
        <family val="1"/>
        <charset val="128"/>
      </rPr>
      <t>重油</t>
    </r>
    <r>
      <rPr>
        <sz val="11"/>
        <color theme="1"/>
        <rFont val="Times New Roman"/>
        <family val="1"/>
      </rPr>
      <t xml:space="preserve">  </t>
    </r>
    <phoneticPr fontId="1"/>
  </si>
  <si>
    <r>
      <rPr>
        <sz val="11"/>
        <color theme="1"/>
        <rFont val="ＭＳ 明朝"/>
        <family val="1"/>
        <charset val="128"/>
      </rPr>
      <t>特</t>
    </r>
    <r>
      <rPr>
        <sz val="11"/>
        <color theme="1"/>
        <rFont val="Times New Roman"/>
        <family val="1"/>
      </rPr>
      <t xml:space="preserve">A </t>
    </r>
    <r>
      <rPr>
        <sz val="11"/>
        <color theme="1"/>
        <rFont val="ＭＳ 明朝"/>
        <family val="1"/>
        <charset val="128"/>
      </rPr>
      <t>重油含む</t>
    </r>
  </si>
  <si>
    <r>
      <t>B</t>
    </r>
    <r>
      <rPr>
        <sz val="11"/>
        <color theme="1"/>
        <rFont val="ＭＳ 明朝"/>
        <family val="1"/>
        <charset val="128"/>
      </rPr>
      <t>・</t>
    </r>
    <r>
      <rPr>
        <sz val="11"/>
        <color theme="1"/>
        <rFont val="Times New Roman"/>
        <family val="1"/>
      </rPr>
      <t xml:space="preserve">C </t>
    </r>
    <r>
      <rPr>
        <sz val="11"/>
        <color theme="1"/>
        <rFont val="ＭＳ 明朝"/>
        <family val="1"/>
        <charset val="128"/>
      </rPr>
      <t>重油</t>
    </r>
    <phoneticPr fontId="1"/>
  </si>
  <si>
    <r>
      <rPr>
        <sz val="11"/>
        <color theme="1"/>
        <rFont val="ＭＳ 明朝"/>
        <family val="1"/>
        <charset val="128"/>
      </rPr>
      <t>灯油</t>
    </r>
    <phoneticPr fontId="1"/>
  </si>
  <si>
    <r>
      <rPr>
        <sz val="11"/>
        <color theme="1"/>
        <rFont val="ＭＳ 明朝"/>
        <family val="1"/>
        <charset val="128"/>
      </rPr>
      <t>軽油</t>
    </r>
    <phoneticPr fontId="1"/>
  </si>
  <si>
    <r>
      <rPr>
        <sz val="11"/>
        <color theme="1"/>
        <rFont val="ＭＳ 明朝"/>
        <family val="1"/>
        <charset val="128"/>
      </rPr>
      <t>ガソリン</t>
    </r>
    <phoneticPr fontId="1"/>
  </si>
  <si>
    <r>
      <t>LPG</t>
    </r>
    <r>
      <rPr>
        <sz val="11"/>
        <color theme="1"/>
        <rFont val="ＭＳ 明朝"/>
        <family val="1"/>
        <charset val="128"/>
      </rPr>
      <t>（液化石油ガス）</t>
    </r>
    <phoneticPr fontId="1"/>
  </si>
  <si>
    <r>
      <t>LNG</t>
    </r>
    <r>
      <rPr>
        <sz val="11"/>
        <color theme="1"/>
        <rFont val="ＭＳ 明朝"/>
        <family val="1"/>
        <charset val="128"/>
      </rPr>
      <t>（液化天然ガス）</t>
    </r>
    <phoneticPr fontId="1"/>
  </si>
  <si>
    <r>
      <rPr>
        <sz val="11"/>
        <color theme="1"/>
        <rFont val="ＭＳ 明朝"/>
        <family val="1"/>
        <charset val="128"/>
      </rPr>
      <t>天然ガス（</t>
    </r>
    <r>
      <rPr>
        <sz val="11"/>
        <color theme="1"/>
        <rFont val="Times New Roman"/>
        <family val="1"/>
      </rPr>
      <t xml:space="preserve">NLG </t>
    </r>
    <r>
      <rPr>
        <sz val="11"/>
        <color theme="1"/>
        <rFont val="ＭＳ 明朝"/>
        <family val="1"/>
        <charset val="128"/>
      </rPr>
      <t>を除く）</t>
    </r>
    <phoneticPr fontId="1"/>
  </si>
  <si>
    <r>
      <rPr>
        <sz val="11"/>
        <color theme="1"/>
        <rFont val="ＭＳ 明朝"/>
        <family val="1"/>
        <charset val="128"/>
      </rPr>
      <t>都市ガス</t>
    </r>
    <phoneticPr fontId="1"/>
  </si>
  <si>
    <r>
      <rPr>
        <sz val="11"/>
        <color theme="1"/>
        <rFont val="ＭＳ 明朝"/>
        <family val="1"/>
        <charset val="128"/>
      </rPr>
      <t>一般炭</t>
    </r>
    <phoneticPr fontId="1"/>
  </si>
  <si>
    <r>
      <rPr>
        <sz val="11"/>
        <color theme="1"/>
        <rFont val="ＭＳ 明朝"/>
        <family val="1"/>
        <charset val="128"/>
      </rPr>
      <t>コークス</t>
    </r>
    <phoneticPr fontId="1"/>
  </si>
  <si>
    <r>
      <rPr>
        <b/>
        <sz val="11"/>
        <color theme="1"/>
        <rFont val="ＭＳ 明朝"/>
        <family val="1"/>
        <charset val="128"/>
      </rPr>
      <t>エネルギー起源</t>
    </r>
    <r>
      <rPr>
        <b/>
        <sz val="11"/>
        <color theme="1"/>
        <rFont val="Times New Roman"/>
        <family val="1"/>
      </rPr>
      <t>CH</t>
    </r>
    <r>
      <rPr>
        <b/>
        <sz val="11"/>
        <color theme="1"/>
        <rFont val="ＭＳ 明朝"/>
        <family val="1"/>
        <charset val="128"/>
      </rPr>
      <t>₄の主な排出係数</t>
    </r>
    <phoneticPr fontId="1"/>
  </si>
  <si>
    <t xml:space="preserve">A 重油  </t>
  </si>
  <si>
    <t>①時間あたり
燃料使用量</t>
    <rPh sb="1" eb="3">
      <t>ジカン</t>
    </rPh>
    <rPh sb="7" eb="9">
      <t>ネンリョウ</t>
    </rPh>
    <rPh sb="9" eb="12">
      <t>シヨウリョウ</t>
    </rPh>
    <phoneticPr fontId="1"/>
  </si>
  <si>
    <r>
      <rPr>
        <b/>
        <sz val="11"/>
        <color theme="1"/>
        <rFont val="ＭＳ 明朝"/>
        <family val="1"/>
        <charset val="128"/>
      </rPr>
      <t>エネルギー起源</t>
    </r>
    <r>
      <rPr>
        <b/>
        <sz val="11"/>
        <color theme="1"/>
        <rFont val="Times New Roman"/>
        <family val="1"/>
      </rPr>
      <t>N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sz val="11"/>
        <color theme="1"/>
        <rFont val="ＭＳ 明朝"/>
        <family val="1"/>
        <charset val="128"/>
      </rPr>
      <t>の主な排出係数</t>
    </r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</si>
  <si>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）燃料使用に伴う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排出量（</t>
    </r>
    <r>
      <rPr>
        <sz val="11"/>
        <color theme="1"/>
        <rFont val="Times New Roman"/>
        <family val="1"/>
      </rPr>
      <t>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Yu Gothic"/>
        <family val="1"/>
        <charset val="128"/>
      </rPr>
      <t>換算</t>
    </r>
    <r>
      <rPr>
        <sz val="11"/>
        <color theme="1"/>
        <rFont val="ＭＳ Ｐ明朝"/>
        <family val="1"/>
        <charset val="128"/>
      </rPr>
      <t>）</t>
    </r>
    <rPh sb="3" eb="5">
      <t>ネンリョウ</t>
    </rPh>
    <rPh sb="5" eb="7">
      <t>シヨウ</t>
    </rPh>
    <rPh sb="8" eb="9">
      <t>トモナ</t>
    </rPh>
    <rPh sb="13" eb="15">
      <t>ハイシュツ</t>
    </rPh>
    <rPh sb="15" eb="16">
      <t>リョウ</t>
    </rPh>
    <rPh sb="20" eb="22">
      <t>カンサン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</si>
  <si>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3</t>
    </r>
    <r>
      <rPr>
        <sz val="11"/>
        <color theme="1"/>
        <rFont val="ＭＳ 明朝"/>
        <family val="1"/>
        <charset val="128"/>
      </rPr>
      <t>）燃料使用に伴う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排出量（</t>
    </r>
    <r>
      <rPr>
        <sz val="11"/>
        <color theme="1"/>
        <rFont val="Times New Roman"/>
        <family val="1"/>
      </rPr>
      <t>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sz val="11"/>
        <color theme="1"/>
        <rFont val="Yu Gothic"/>
        <family val="1"/>
        <charset val="128"/>
      </rPr>
      <t>換算</t>
    </r>
    <r>
      <rPr>
        <sz val="11"/>
        <color theme="1"/>
        <rFont val="ＭＳ Ｐ明朝"/>
        <family val="1"/>
        <charset val="128"/>
      </rPr>
      <t>）</t>
    </r>
    <rPh sb="3" eb="5">
      <t>ネンリョウ</t>
    </rPh>
    <rPh sb="5" eb="7">
      <t>シヨウ</t>
    </rPh>
    <rPh sb="8" eb="9">
      <t>トモナ</t>
    </rPh>
    <rPh sb="13" eb="15">
      <t>ハイシュツ</t>
    </rPh>
    <rPh sb="15" eb="16">
      <t>リョウ</t>
    </rPh>
    <rPh sb="20" eb="22">
      <t>カンサン</t>
    </rPh>
    <phoneticPr fontId="1"/>
  </si>
  <si>
    <r>
      <t>年間CO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排出量
①×②×③×④×⑤</t>
    </r>
    <rPh sb="0" eb="2">
      <t>ネンカン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</si>
  <si>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年）</t>
    </r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</si>
  <si>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明朝"/>
        <family val="1"/>
        <charset val="128"/>
      </rPr>
      <t>）電気使用に伴う</t>
    </r>
    <r>
      <rPr>
        <sz val="11"/>
        <color theme="1"/>
        <rFont val="Times New Roman"/>
        <family val="1"/>
        <charset val="128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排出量</t>
    </r>
    <rPh sb="3" eb="7">
      <t>デンキシヨウ</t>
    </rPh>
    <rPh sb="8" eb="9">
      <t>トモナ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</si>
  <si>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</t>
    </r>
    <r>
      <rPr>
        <sz val="11"/>
        <color theme="1"/>
        <rFont val="Yu Gothic"/>
        <family val="1"/>
        <charset val="128"/>
      </rPr>
      <t>単位</t>
    </r>
    <r>
      <rPr>
        <sz val="11"/>
        <color theme="1"/>
        <rFont val="Times New Roman"/>
        <family val="1"/>
      </rPr>
      <t>)</t>
    </r>
    <rPh sb="7" eb="9">
      <t>タンイ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</si>
  <si>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</t>
    </r>
    <phoneticPr fontId="1"/>
  </si>
  <si>
    <r>
      <t>(t-CH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/</t>
    </r>
    <r>
      <rPr>
        <sz val="11"/>
        <color theme="1"/>
        <rFont val="Yu Gothic"/>
        <family val="1"/>
        <charset val="128"/>
      </rPr>
      <t>単位</t>
    </r>
    <r>
      <rPr>
        <sz val="11"/>
        <color theme="1"/>
        <rFont val="Times New Roman"/>
        <family val="1"/>
      </rPr>
      <t>)</t>
    </r>
    <rPh sb="7" eb="9">
      <t>タンイ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</si>
  <si>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/t-CH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  <phoneticPr fontId="1"/>
  </si>
  <si>
    <r>
      <t>(t-N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O/</t>
    </r>
    <r>
      <rPr>
        <sz val="11"/>
        <color theme="1"/>
        <rFont val="Yu Gothic"/>
        <family val="1"/>
        <charset val="128"/>
      </rPr>
      <t>単位</t>
    </r>
    <r>
      <rPr>
        <sz val="11"/>
        <color theme="1"/>
        <rFont val="Times New Roman"/>
        <family val="1"/>
      </rPr>
      <t>)</t>
    </r>
    <rPh sb="7" eb="9">
      <t>タンイ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</si>
  <si>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/t-N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O)</t>
    </r>
    <phoneticPr fontId="1"/>
  </si>
  <si>
    <t>電気事業者名</t>
    <rPh sb="0" eb="2">
      <t>デンキ</t>
    </rPh>
    <rPh sb="2" eb="6">
      <t>ジギョウシャメイ</t>
    </rPh>
    <phoneticPr fontId="1"/>
  </si>
  <si>
    <t>①
消費電力</t>
    <rPh sb="2" eb="4">
      <t>ショウヒ</t>
    </rPh>
    <rPh sb="4" eb="6">
      <t>デンリョク</t>
    </rPh>
    <phoneticPr fontId="1"/>
  </si>
  <si>
    <r>
      <t>(t-CO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/kWh)</t>
    </r>
    <phoneticPr fontId="1"/>
  </si>
  <si>
    <t>Ⅰ 電気，燃料等のエネルギーの消費に伴う温室効果ガス排出量</t>
    <rPh sb="2" eb="4">
      <t>デンキ</t>
    </rPh>
    <rPh sb="5" eb="7">
      <t>ネンリョウ</t>
    </rPh>
    <rPh sb="7" eb="8">
      <t>トウ</t>
    </rPh>
    <rPh sb="15" eb="17">
      <t>ショウヒ</t>
    </rPh>
    <rPh sb="18" eb="19">
      <t>トモナ</t>
    </rPh>
    <rPh sb="20" eb="22">
      <t>オンシツ</t>
    </rPh>
    <rPh sb="22" eb="24">
      <t>コウカ</t>
    </rPh>
    <rPh sb="26" eb="28">
      <t>ハイシュツ</t>
    </rPh>
    <rPh sb="28" eb="29">
      <t>リョウ</t>
    </rPh>
    <phoneticPr fontId="1"/>
  </si>
  <si>
    <t>Ⅱ 汚泥処理・処分プロセスからの温室効果ガス排出量</t>
    <rPh sb="2" eb="4">
      <t>オデイ</t>
    </rPh>
    <rPh sb="4" eb="6">
      <t>ショリ</t>
    </rPh>
    <rPh sb="7" eb="9">
      <t>ショブン</t>
    </rPh>
    <rPh sb="16" eb="18">
      <t>オンシツ</t>
    </rPh>
    <rPh sb="18" eb="20">
      <t>コウカ</t>
    </rPh>
    <rPh sb="22" eb="24">
      <t>ハイシュツ</t>
    </rPh>
    <rPh sb="24" eb="25">
      <t>リョウ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</si>
  <si>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明朝"/>
        <family val="1"/>
        <charset val="128"/>
      </rPr>
      <t>）汚泥処理・処分に伴う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排出量（</t>
    </r>
    <r>
      <rPr>
        <sz val="11"/>
        <color theme="1"/>
        <rFont val="Times New Roman"/>
        <family val="1"/>
      </rPr>
      <t>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Yu Gothic"/>
        <family val="1"/>
        <charset val="128"/>
      </rPr>
      <t>換算</t>
    </r>
    <r>
      <rPr>
        <sz val="11"/>
        <color theme="1"/>
        <rFont val="ＭＳ Ｐ明朝"/>
        <family val="1"/>
        <charset val="128"/>
      </rPr>
      <t>）</t>
    </r>
    <rPh sb="3" eb="7">
      <t>オデイショリ</t>
    </rPh>
    <rPh sb="8" eb="10">
      <t>ショブン</t>
    </rPh>
    <rPh sb="11" eb="12">
      <t>トモナ</t>
    </rPh>
    <rPh sb="16" eb="18">
      <t>ハイシュツ</t>
    </rPh>
    <rPh sb="18" eb="19">
      <t>リョウ</t>
    </rPh>
    <rPh sb="23" eb="25">
      <t>カンサン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</si>
  <si>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）汚泥処理・処分に伴う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排出量（</t>
    </r>
    <r>
      <rPr>
        <sz val="11"/>
        <color theme="1"/>
        <rFont val="Times New Roman"/>
        <family val="1"/>
      </rPr>
      <t>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sz val="11"/>
        <color theme="1"/>
        <rFont val="Yu Gothic"/>
        <family val="1"/>
        <charset val="128"/>
      </rPr>
      <t>換算</t>
    </r>
    <r>
      <rPr>
        <sz val="11"/>
        <color theme="1"/>
        <rFont val="ＭＳ Ｐ明朝"/>
        <family val="1"/>
        <charset val="128"/>
      </rPr>
      <t>）</t>
    </r>
    <rPh sb="3" eb="7">
      <t>オデイショリ</t>
    </rPh>
    <rPh sb="8" eb="10">
      <t>ショブン</t>
    </rPh>
    <rPh sb="11" eb="12">
      <t>トモナ</t>
    </rPh>
    <rPh sb="16" eb="18">
      <t>ハイシュツ</t>
    </rPh>
    <rPh sb="18" eb="19">
      <t>リョウ</t>
    </rPh>
    <rPh sb="23" eb="25">
      <t>カンサン</t>
    </rPh>
    <phoneticPr fontId="1"/>
  </si>
  <si>
    <t>汚泥処理・処分の区分</t>
    <rPh sb="0" eb="4">
      <t>オデイショリ</t>
    </rPh>
    <rPh sb="5" eb="7">
      <t>ショブン</t>
    </rPh>
    <rPh sb="8" eb="10">
      <t>クブン</t>
    </rPh>
    <phoneticPr fontId="1"/>
  </si>
  <si>
    <t>②排出係数</t>
    <rPh sb="1" eb="3">
      <t>ハイシュツ</t>
    </rPh>
    <rPh sb="3" eb="5">
      <t>ケイスウ</t>
    </rPh>
    <phoneticPr fontId="1"/>
  </si>
  <si>
    <t>③温暖化係数</t>
    <rPh sb="1" eb="3">
      <t>オンダン</t>
    </rPh>
    <rPh sb="3" eb="6">
      <t>カケイスウ</t>
    </rPh>
    <phoneticPr fontId="1"/>
  </si>
  <si>
    <r>
      <t>年間CO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排出量
①×②×③</t>
    </r>
    <rPh sb="0" eb="2">
      <t>ネンカン</t>
    </rPh>
    <phoneticPr fontId="1"/>
  </si>
  <si>
    <t>単位</t>
    <rPh sb="0" eb="2">
      <t>タンイ</t>
    </rPh>
    <phoneticPr fontId="1"/>
  </si>
  <si>
    <t>kL</t>
    <phoneticPr fontId="1"/>
  </si>
  <si>
    <t>wet-t</t>
  </si>
  <si>
    <t>ds-t</t>
    <phoneticPr fontId="1"/>
  </si>
  <si>
    <t>t</t>
    <phoneticPr fontId="1"/>
  </si>
  <si>
    <r>
      <rPr>
        <sz val="11"/>
        <color theme="1"/>
        <rFont val="ＭＳ 明朝"/>
        <family val="1"/>
        <charset val="128"/>
      </rPr>
      <t>千</t>
    </r>
    <r>
      <rPr>
        <sz val="11"/>
        <color theme="1"/>
        <rFont val="Times New Roman"/>
        <family val="1"/>
      </rPr>
      <t>Nm</t>
    </r>
    <r>
      <rPr>
        <vertAlign val="superscript"/>
        <sz val="11"/>
        <color theme="1"/>
        <rFont val="Times New Roman"/>
        <family val="1"/>
      </rPr>
      <t>3</t>
    </r>
    <phoneticPr fontId="1"/>
  </si>
  <si>
    <r>
      <t>(t-CH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単位</t>
    </r>
    <r>
      <rPr>
        <sz val="11"/>
        <color theme="1"/>
        <rFont val="Times New Roman"/>
        <family val="1"/>
      </rPr>
      <t>)</t>
    </r>
    <rPh sb="7" eb="9">
      <t>タンイ</t>
    </rPh>
    <phoneticPr fontId="1"/>
  </si>
  <si>
    <r>
      <rPr>
        <b/>
        <sz val="11"/>
        <color theme="1"/>
        <rFont val="ＭＳ 明朝"/>
        <family val="1"/>
        <charset val="128"/>
      </rPr>
      <t>汚泥処理・処分に伴う</t>
    </r>
    <r>
      <rPr>
        <b/>
        <sz val="11"/>
        <color theme="1"/>
        <rFont val="Times New Roman"/>
        <family val="1"/>
      </rPr>
      <t>N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O</t>
    </r>
    <r>
      <rPr>
        <b/>
        <sz val="11"/>
        <color theme="1"/>
        <rFont val="ＭＳ 明朝"/>
        <family val="1"/>
        <charset val="128"/>
      </rPr>
      <t>の主な排出係数</t>
    </r>
    <phoneticPr fontId="1"/>
  </si>
  <si>
    <r>
      <rPr>
        <sz val="11"/>
        <color theme="1"/>
        <rFont val="ＭＳ Ｐ明朝"/>
        <family val="1"/>
        <charset val="128"/>
      </rPr>
      <t>下記合計の数値を様式</t>
    </r>
    <r>
      <rPr>
        <sz val="11"/>
        <color theme="1"/>
        <rFont val="Yu Gothic"/>
        <family val="1"/>
        <charset val="128"/>
      </rPr>
      <t>Ⅲ</t>
    </r>
    <r>
      <rPr>
        <sz val="11"/>
        <color theme="1"/>
        <rFont val="Times New Roman"/>
        <family val="1"/>
      </rPr>
      <t>-5</t>
    </r>
    <r>
      <rPr>
        <sz val="11"/>
        <color theme="1"/>
        <rFont val="ＭＳ Ｐ明朝"/>
        <family val="1"/>
        <charset val="128"/>
      </rPr>
      <t>の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Yu Gothic"/>
        <family val="1"/>
        <charset val="128"/>
      </rPr>
      <t>排出</t>
    </r>
    <r>
      <rPr>
        <sz val="11"/>
        <color theme="1"/>
        <rFont val="ＭＳ Ｐ明朝"/>
        <family val="1"/>
        <charset val="128"/>
      </rPr>
      <t>量に記載</t>
    </r>
    <rPh sb="0" eb="2">
      <t>カキ</t>
    </rPh>
    <rPh sb="17" eb="19">
      <t>ハイシュツ</t>
    </rPh>
    <phoneticPr fontId="1"/>
  </si>
  <si>
    <t>Ⅱ 汚泥処理・処分プロセスからの温室効果ガス排出量＜合計＞</t>
    <rPh sb="2" eb="4">
      <t>オデイ</t>
    </rPh>
    <rPh sb="4" eb="6">
      <t>ショリ</t>
    </rPh>
    <rPh sb="7" eb="9">
      <t>ショブン</t>
    </rPh>
    <rPh sb="16" eb="18">
      <t>オンシツ</t>
    </rPh>
    <rPh sb="18" eb="20">
      <t>コウカ</t>
    </rPh>
    <rPh sb="22" eb="24">
      <t>ハイシュツ</t>
    </rPh>
    <rPh sb="24" eb="25">
      <t>リョウ</t>
    </rPh>
    <rPh sb="26" eb="28">
      <t>ゴウケイ</t>
    </rPh>
    <phoneticPr fontId="1"/>
  </si>
  <si>
    <t>Ⅰ 電気，燃料等のエネルギーの消費に伴う温室効果ガス排出量＜合計＞</t>
    <rPh sb="2" eb="4">
      <t>デンキ</t>
    </rPh>
    <rPh sb="5" eb="7">
      <t>ネンリョウ</t>
    </rPh>
    <rPh sb="7" eb="8">
      <t>トウ</t>
    </rPh>
    <rPh sb="15" eb="17">
      <t>ショウヒ</t>
    </rPh>
    <rPh sb="18" eb="19">
      <t>トモナ</t>
    </rPh>
    <rPh sb="20" eb="22">
      <t>オンシツ</t>
    </rPh>
    <rPh sb="22" eb="24">
      <t>コウカ</t>
    </rPh>
    <rPh sb="26" eb="28">
      <t>ハイシュツ</t>
    </rPh>
    <rPh sb="28" eb="29">
      <t>リョウ</t>
    </rPh>
    <phoneticPr fontId="1"/>
  </si>
  <si>
    <t>関西電力</t>
    <phoneticPr fontId="1"/>
  </si>
  <si>
    <t>-</t>
    <phoneticPr fontId="1"/>
  </si>
  <si>
    <t>改築汚泥処理施設による発電に伴う電力量控除（マイナスで記入）</t>
  </si>
  <si>
    <t>電力量
①×②×③×④</t>
    <rPh sb="0" eb="2">
      <t>デンリョク</t>
    </rPh>
    <rPh sb="2" eb="3">
      <t>リョウ</t>
    </rPh>
    <phoneticPr fontId="1"/>
  </si>
  <si>
    <t>(kWh)</t>
    <phoneticPr fontId="1"/>
  </si>
  <si>
    <t>〃</t>
    <phoneticPr fontId="1"/>
  </si>
  <si>
    <t>：提案者が記入する箇所</t>
    <rPh sb="1" eb="4">
      <t>テイアンシャ</t>
    </rPh>
    <rPh sb="5" eb="7">
      <t>キニュウ</t>
    </rPh>
    <rPh sb="9" eb="11">
      <t>カショ</t>
    </rPh>
    <phoneticPr fontId="1"/>
  </si>
  <si>
    <r>
      <t>(kW)</t>
    </r>
    <r>
      <rPr>
        <sz val="8"/>
        <color theme="1"/>
        <rFont val="ＭＳ Ｐ明朝"/>
        <family val="1"/>
        <charset val="128"/>
      </rPr>
      <t>※モーター効率を考慮すること</t>
    </r>
    <rPh sb="9" eb="11">
      <t>コウリツ</t>
    </rPh>
    <rPh sb="12" eb="14">
      <t>コウリョ</t>
    </rPh>
    <phoneticPr fontId="1"/>
  </si>
  <si>
    <r>
      <rPr>
        <sz val="11"/>
        <color theme="1"/>
        <rFont val="ＭＳ 明朝"/>
        <family val="1"/>
        <charset val="128"/>
      </rPr>
      <t>巻末表</t>
    </r>
    <r>
      <rPr>
        <sz val="11"/>
        <color theme="1"/>
        <rFont val="Times New Roman"/>
        <family val="1"/>
      </rPr>
      <t>1</t>
    </r>
    <rPh sb="0" eb="2">
      <t>カンマツ</t>
    </rPh>
    <rPh sb="2" eb="3">
      <t>ヒョウ</t>
    </rPh>
    <phoneticPr fontId="1"/>
  </si>
  <si>
    <r>
      <rPr>
        <sz val="11"/>
        <color theme="1"/>
        <rFont val="ＭＳ 明朝"/>
        <family val="1"/>
        <charset val="128"/>
      </rPr>
      <t>機関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燃料種</t>
    </r>
    <rPh sb="0" eb="2">
      <t>キカン</t>
    </rPh>
    <rPh sb="3" eb="6">
      <t>ネンリョウシュ</t>
    </rPh>
    <phoneticPr fontId="1"/>
  </si>
  <si>
    <r>
      <rPr>
        <sz val="11"/>
        <color theme="1"/>
        <rFont val="ＭＳ 明朝"/>
        <family val="1"/>
        <charset val="128"/>
      </rPr>
      <t>ボイラー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木材</t>
    </r>
    <rPh sb="5" eb="7">
      <t>モクザイ</t>
    </rPh>
    <phoneticPr fontId="1"/>
  </si>
  <si>
    <r>
      <rPr>
        <sz val="11"/>
        <color theme="1"/>
        <rFont val="ＭＳ 明朝"/>
        <family val="1"/>
        <charset val="128"/>
      </rPr>
      <t>ボイラー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木炭</t>
    </r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</si>
  <si>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/A</t>
    </r>
    <r>
      <rPr>
        <sz val="11"/>
        <color theme="1"/>
        <rFont val="ＭＳ 明朝"/>
        <family val="1"/>
        <charset val="128"/>
      </rPr>
      <t>重油</t>
    </r>
    <rPh sb="2" eb="4">
      <t>キカン</t>
    </rPh>
    <rPh sb="9" eb="11">
      <t>キカン</t>
    </rPh>
    <rPh sb="12" eb="14">
      <t>テイチ</t>
    </rPh>
    <rPh sb="14" eb="15">
      <t>シキ</t>
    </rPh>
    <rPh sb="18" eb="20">
      <t>ジュウユ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</si>
  <si>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/B</t>
    </r>
    <r>
      <rPr>
        <sz val="11"/>
        <color theme="1"/>
        <rFont val="ＭＳ 明朝"/>
        <family val="1"/>
        <charset val="128"/>
      </rPr>
      <t>・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明朝"/>
        <family val="1"/>
        <charset val="128"/>
      </rPr>
      <t>重油</t>
    </r>
    <rPh sb="2" eb="4">
      <t>キカン</t>
    </rPh>
    <rPh sb="9" eb="11">
      <t>キカン</t>
    </rPh>
    <rPh sb="12" eb="14">
      <t>テイチ</t>
    </rPh>
    <rPh sb="14" eb="15">
      <t>シキ</t>
    </rPh>
    <rPh sb="20" eb="22">
      <t>ジュウユ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</si>
  <si>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灯油</t>
    </r>
    <rPh sb="2" eb="4">
      <t>キカン</t>
    </rPh>
    <rPh sb="9" eb="11">
      <t>キカン</t>
    </rPh>
    <rPh sb="12" eb="14">
      <t>テイチ</t>
    </rPh>
    <rPh sb="14" eb="15">
      <t>シキ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</si>
  <si>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軽油</t>
    </r>
    <rPh sb="2" eb="4">
      <t>キカン</t>
    </rPh>
    <rPh sb="9" eb="11">
      <t>キカン</t>
    </rPh>
    <rPh sb="12" eb="14">
      <t>テイチ</t>
    </rPh>
    <rPh sb="14" eb="15">
      <t>シキ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</si>
  <si>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ガソリン</t>
    </r>
    <rPh sb="2" eb="4">
      <t>キカン</t>
    </rPh>
    <rPh sb="9" eb="11">
      <t>キカン</t>
    </rPh>
    <rPh sb="12" eb="14">
      <t>テイチ</t>
    </rPh>
    <rPh sb="14" eb="15">
      <t>シキ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</si>
  <si>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/LPG</t>
    </r>
    <rPh sb="2" eb="4">
      <t>キカン</t>
    </rPh>
    <rPh sb="9" eb="11">
      <t>キカン</t>
    </rPh>
    <rPh sb="12" eb="14">
      <t>テイチ</t>
    </rPh>
    <rPh sb="14" eb="15">
      <t>シキ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</si>
  <si>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都市ガス</t>
    </r>
    <rPh sb="2" eb="4">
      <t>キカン</t>
    </rPh>
    <rPh sb="9" eb="11">
      <t>キカン</t>
    </rPh>
    <rPh sb="12" eb="14">
      <t>テイチ</t>
    </rPh>
    <rPh sb="14" eb="15">
      <t>シキ</t>
    </rPh>
    <rPh sb="17" eb="19">
      <t>トシ</t>
    </rPh>
    <phoneticPr fontId="1"/>
  </si>
  <si>
    <r>
      <rPr>
        <sz val="11"/>
        <color theme="1"/>
        <rFont val="ＭＳ 明朝"/>
        <family val="1"/>
        <charset val="128"/>
      </rPr>
      <t>ガス機関・ガソリン機関（定置式）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天然ガス</t>
    </r>
    <rPh sb="2" eb="4">
      <t>キカン</t>
    </rPh>
    <rPh sb="9" eb="11">
      <t>キカン</t>
    </rPh>
    <rPh sb="12" eb="14">
      <t>テイチ</t>
    </rPh>
    <rPh sb="14" eb="15">
      <t>シキ</t>
    </rPh>
    <rPh sb="17" eb="19">
      <t>テンネン</t>
    </rPh>
    <phoneticPr fontId="1"/>
  </si>
  <si>
    <r>
      <rPr>
        <sz val="11"/>
        <color theme="1"/>
        <rFont val="ＭＳ 明朝"/>
        <family val="1"/>
        <charset val="128"/>
      </rPr>
      <t>ボイラー</t>
    </r>
    <r>
      <rPr>
        <sz val="11"/>
        <color theme="1"/>
        <rFont val="Times New Roman"/>
        <family val="1"/>
      </rPr>
      <t>/B</t>
    </r>
    <r>
      <rPr>
        <sz val="11"/>
        <color theme="1"/>
        <rFont val="ＭＳ 明朝"/>
        <family val="1"/>
        <charset val="128"/>
      </rPr>
      <t>・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明朝"/>
        <family val="1"/>
        <charset val="128"/>
      </rPr>
      <t>重油</t>
    </r>
    <rPh sb="8" eb="10">
      <t>ジュウユ</t>
    </rPh>
    <phoneticPr fontId="1"/>
  </si>
  <si>
    <r>
      <t>A</t>
    </r>
    <r>
      <rPr>
        <sz val="11"/>
        <color theme="1"/>
        <rFont val="ＭＳ 明朝"/>
        <family val="1"/>
        <charset val="128"/>
      </rPr>
      <t>重油・発生なし</t>
    </r>
  </si>
  <si>
    <r>
      <rPr>
        <sz val="11"/>
        <color theme="1"/>
        <rFont val="ＭＳ 明朝"/>
        <family val="1"/>
        <charset val="128"/>
      </rPr>
      <t>ガスタービン</t>
    </r>
    <r>
      <rPr>
        <sz val="11"/>
        <color theme="1"/>
        <rFont val="Times New Roman"/>
        <family val="1"/>
      </rPr>
      <t>/A</t>
    </r>
    <r>
      <rPr>
        <sz val="11"/>
        <color theme="1"/>
        <rFont val="ＭＳ 明朝"/>
        <family val="1"/>
        <charset val="128"/>
      </rPr>
      <t>重油</t>
    </r>
    <rPh sb="8" eb="10">
      <t>ジュウユ</t>
    </rPh>
    <phoneticPr fontId="1"/>
  </si>
  <si>
    <r>
      <rPr>
        <sz val="11"/>
        <color theme="1"/>
        <rFont val="ＭＳ 明朝"/>
        <family val="1"/>
        <charset val="128"/>
      </rPr>
      <t>ガスタービン</t>
    </r>
    <r>
      <rPr>
        <sz val="11"/>
        <color theme="1"/>
        <rFont val="Times New Roman"/>
        <family val="1"/>
      </rPr>
      <t>/B</t>
    </r>
    <r>
      <rPr>
        <sz val="11"/>
        <color theme="1"/>
        <rFont val="ＭＳ 明朝"/>
        <family val="1"/>
        <charset val="128"/>
      </rPr>
      <t>・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明朝"/>
        <family val="1"/>
        <charset val="128"/>
      </rPr>
      <t>重油</t>
    </r>
    <rPh sb="10" eb="12">
      <t>ジュウユ</t>
    </rPh>
    <phoneticPr fontId="1"/>
  </si>
  <si>
    <r>
      <rPr>
        <sz val="11"/>
        <color theme="1"/>
        <rFont val="ＭＳ 明朝"/>
        <family val="1"/>
        <charset val="128"/>
      </rPr>
      <t>ガスタービン</t>
    </r>
    <r>
      <rPr>
        <sz val="11"/>
        <color theme="1"/>
        <rFont val="Times New Roman"/>
        <family val="1"/>
      </rPr>
      <t>/LPG</t>
    </r>
    <phoneticPr fontId="1"/>
  </si>
  <si>
    <r>
      <rPr>
        <sz val="11"/>
        <color theme="1"/>
        <rFont val="ＭＳ 明朝"/>
        <family val="1"/>
        <charset val="128"/>
      </rPr>
      <t>ガスタービン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都市ガス</t>
    </r>
    <rPh sb="7" eb="9">
      <t>トシ</t>
    </rPh>
    <phoneticPr fontId="1"/>
  </si>
  <si>
    <r>
      <rPr>
        <sz val="11"/>
        <color theme="1"/>
        <rFont val="ＭＳ 明朝"/>
        <family val="1"/>
        <charset val="128"/>
      </rPr>
      <t>ガスタービン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天然ガス</t>
    </r>
    <rPh sb="7" eb="9">
      <t>テンネン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</si>
  <si>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/A</t>
    </r>
    <r>
      <rPr>
        <sz val="11"/>
        <color theme="1"/>
        <rFont val="ＭＳ 明朝"/>
        <family val="1"/>
        <charset val="128"/>
      </rPr>
      <t>重油</t>
    </r>
    <rPh sb="5" eb="7">
      <t>キカン</t>
    </rPh>
    <rPh sb="9" eb="11">
      <t>ジュウユ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</si>
  <si>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/B</t>
    </r>
    <r>
      <rPr>
        <sz val="11"/>
        <color theme="1"/>
        <rFont val="ＭＳ 明朝"/>
        <family val="1"/>
        <charset val="128"/>
      </rPr>
      <t>・</t>
    </r>
    <r>
      <rPr>
        <sz val="11"/>
        <color theme="1"/>
        <rFont val="Times New Roman"/>
        <family val="1"/>
      </rPr>
      <t>C</t>
    </r>
    <r>
      <rPr>
        <sz val="11"/>
        <color theme="1"/>
        <rFont val="ＭＳ 明朝"/>
        <family val="1"/>
        <charset val="128"/>
      </rPr>
      <t>重油</t>
    </r>
    <rPh sb="5" eb="7">
      <t>キカン</t>
    </rPh>
    <rPh sb="11" eb="13">
      <t>ジュウユ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</si>
  <si>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灯油</t>
    </r>
    <rPh sb="5" eb="7">
      <t>キカン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</si>
  <si>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軽油</t>
    </r>
    <rPh sb="5" eb="7">
      <t>キカン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</si>
  <si>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/LPG</t>
    </r>
    <rPh sb="5" eb="7">
      <t>キカン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</si>
  <si>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都市ガス</t>
    </r>
    <rPh sb="5" eb="7">
      <t>キカン</t>
    </rPh>
    <rPh sb="8" eb="10">
      <t>トシ</t>
    </rPh>
    <phoneticPr fontId="1"/>
  </si>
  <si>
    <r>
      <rPr>
        <sz val="11"/>
        <color theme="1"/>
        <rFont val="ＭＳ 明朝"/>
        <family val="1"/>
        <charset val="128"/>
      </rPr>
      <t>ディーゼル機関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天然ガス</t>
    </r>
    <rPh sb="5" eb="7">
      <t>キカン</t>
    </rPh>
    <rPh sb="8" eb="10">
      <t>テンネン</t>
    </rPh>
    <phoneticPr fontId="1"/>
  </si>
  <si>
    <r>
      <rPr>
        <b/>
        <sz val="11"/>
        <color theme="1"/>
        <rFont val="ＭＳ 明朝"/>
        <family val="1"/>
        <charset val="128"/>
      </rPr>
      <t>汚泥処理・処分に伴う</t>
    </r>
    <r>
      <rPr>
        <b/>
        <sz val="11"/>
        <color theme="1"/>
        <rFont val="Times New Roman"/>
        <family val="1"/>
      </rPr>
      <t>CH</t>
    </r>
    <r>
      <rPr>
        <b/>
        <sz val="11"/>
        <color theme="1"/>
        <rFont val="ＭＳ 明朝"/>
        <family val="1"/>
        <charset val="128"/>
      </rPr>
      <t>₄の主な排出係数</t>
    </r>
    <rPh sb="0" eb="4">
      <t>オデイショリ</t>
    </rPh>
    <rPh sb="5" eb="7">
      <t>ショブン</t>
    </rPh>
    <rPh sb="8" eb="9">
      <t>トモナ</t>
    </rPh>
    <phoneticPr fontId="1"/>
  </si>
  <si>
    <r>
      <rPr>
        <sz val="11"/>
        <color theme="1"/>
        <rFont val="ＭＳ 明朝"/>
        <family val="1"/>
        <charset val="128"/>
      </rPr>
      <t>処理項目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処理方法</t>
    </r>
    <rPh sb="0" eb="2">
      <t>ショリ</t>
    </rPh>
    <rPh sb="2" eb="4">
      <t>コウモク</t>
    </rPh>
    <rPh sb="5" eb="9">
      <t>ショリホウホウ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</si>
  <si>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高分子・流動炉（通常）約</t>
    </r>
    <r>
      <rPr>
        <sz val="11"/>
        <color theme="1"/>
        <rFont val="Times New Roman"/>
        <family val="1"/>
      </rPr>
      <t>800</t>
    </r>
    <r>
      <rPr>
        <sz val="11"/>
        <color theme="1"/>
        <rFont val="ＭＳ 明朝"/>
        <family val="1"/>
        <charset val="128"/>
      </rPr>
      <t>℃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</si>
  <si>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高分子・流動炉（高温）約</t>
    </r>
    <r>
      <rPr>
        <sz val="11"/>
        <color theme="1"/>
        <rFont val="Times New Roman"/>
        <family val="1"/>
      </rPr>
      <t>850</t>
    </r>
    <r>
      <rPr>
        <sz val="11"/>
        <color theme="1"/>
        <rFont val="ＭＳ 明朝"/>
        <family val="1"/>
        <charset val="128"/>
      </rPr>
      <t>℃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</si>
  <si>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高分子・多段炉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</si>
  <si>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石灰系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</si>
  <si>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その他下水汚泥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</si>
  <si>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汚泥の埋立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嫌気性</t>
    </r>
    <rPh sb="0" eb="2">
      <t>オデイ</t>
    </rPh>
    <rPh sb="3" eb="4">
      <t>ウ</t>
    </rPh>
    <rPh sb="4" eb="5">
      <t>タ</t>
    </rPh>
    <rPh sb="6" eb="9">
      <t>ケンキセイ</t>
    </rPh>
    <phoneticPr fontId="1"/>
  </si>
  <si>
    <r>
      <rPr>
        <sz val="11"/>
        <color theme="1"/>
        <rFont val="ＭＳ 明朝"/>
        <family val="1"/>
        <charset val="128"/>
      </rPr>
      <t>汚泥の埋立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準好気性</t>
    </r>
    <rPh sb="0" eb="2">
      <t>オデイ</t>
    </rPh>
    <rPh sb="3" eb="4">
      <t>ウ</t>
    </rPh>
    <rPh sb="4" eb="5">
      <t>タ</t>
    </rPh>
    <rPh sb="6" eb="7">
      <t>ジュン</t>
    </rPh>
    <rPh sb="7" eb="10">
      <t>コウキセイ</t>
    </rPh>
    <phoneticPr fontId="1"/>
  </si>
  <si>
    <r>
      <rPr>
        <sz val="11"/>
        <color theme="1"/>
        <rFont val="ＭＳ 明朝"/>
        <family val="1"/>
        <charset val="128"/>
      </rPr>
      <t>コンポスト化</t>
    </r>
    <rPh sb="5" eb="6">
      <t>カ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</si>
  <si>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その他下水汚泥（多段吹込燃焼式流動床炉・二段燃焼式循環流動床炉・ストーカー炉）</t>
    </r>
    <rPh sb="0" eb="2">
      <t>オデイ</t>
    </rPh>
    <rPh sb="3" eb="5">
      <t>ショウキャク</t>
    </rPh>
    <phoneticPr fontId="1"/>
  </si>
  <si>
    <r>
      <rPr>
        <sz val="11"/>
        <color theme="1"/>
        <rFont val="ＭＳ 明朝"/>
        <family val="1"/>
        <charset val="128"/>
      </rPr>
      <t>汚泥の焼却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明朝"/>
        <family val="1"/>
        <charset val="128"/>
      </rPr>
      <t>炭化固形燃料化炉</t>
    </r>
    <rPh sb="6" eb="8">
      <t>タンカ</t>
    </rPh>
    <rPh sb="8" eb="10">
      <t>コケイ</t>
    </rPh>
    <rPh sb="10" eb="12">
      <t>ネンリョウ</t>
    </rPh>
    <rPh sb="12" eb="13">
      <t>カ</t>
    </rPh>
    <rPh sb="13" eb="14">
      <t>ロ</t>
    </rPh>
    <phoneticPr fontId="1"/>
  </si>
  <si>
    <t>燃料の単位</t>
    <rPh sb="0" eb="2">
      <t>ネンリョウ</t>
    </rPh>
    <phoneticPr fontId="1"/>
  </si>
  <si>
    <t>汚泥量の単位</t>
    <rPh sb="0" eb="3">
      <t>オデイリョウ</t>
    </rPh>
    <phoneticPr fontId="1"/>
  </si>
  <si>
    <r>
      <rPr>
        <sz val="11"/>
        <color theme="1"/>
        <rFont val="ＭＳ 明朝"/>
        <family val="1"/>
        <charset val="128"/>
      </rPr>
      <t>係数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t-CH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単位）</t>
    </r>
    <rPh sb="9" eb="11">
      <t>タンイ</t>
    </rPh>
    <phoneticPr fontId="1"/>
  </si>
  <si>
    <r>
      <rPr>
        <sz val="11"/>
        <color theme="1"/>
        <rFont val="ＭＳ 明朝"/>
        <family val="1"/>
        <charset val="128"/>
      </rPr>
      <t>係数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t-N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O/</t>
    </r>
    <r>
      <rPr>
        <sz val="11"/>
        <color theme="1"/>
        <rFont val="ＭＳ Ｐ明朝"/>
        <family val="1"/>
        <charset val="128"/>
      </rPr>
      <t>単位）</t>
    </r>
    <rPh sb="9" eb="11">
      <t>タンイ</t>
    </rPh>
    <phoneticPr fontId="1"/>
  </si>
  <si>
    <r>
      <rPr>
        <sz val="11"/>
        <color theme="1"/>
        <rFont val="ＭＳ 明朝"/>
        <family val="1"/>
        <charset val="128"/>
      </rPr>
      <t>係数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t-CO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</t>
    </r>
    <r>
      <rPr>
        <sz val="11"/>
        <color theme="1"/>
        <rFont val="ＭＳ Ｐ明朝"/>
        <family val="1"/>
        <charset val="128"/>
      </rPr>
      <t>単位）</t>
    </r>
    <rPh sb="9" eb="11">
      <t>タンイ</t>
    </rPh>
    <phoneticPr fontId="1"/>
  </si>
  <si>
    <t>排出係数等（地球温暖化対策マニュアルより）</t>
    <rPh sb="0" eb="2">
      <t>ハイシュツ</t>
    </rPh>
    <rPh sb="2" eb="4">
      <t>ケイスウ</t>
    </rPh>
    <rPh sb="4" eb="5">
      <t>トウ</t>
    </rPh>
    <rPh sb="6" eb="11">
      <t>チキュウオンダンカ</t>
    </rPh>
    <rPh sb="11" eb="13">
      <t>タイサク</t>
    </rPh>
    <phoneticPr fontId="1"/>
  </si>
  <si>
    <t>①中央終末処理場
発生汚泥量</t>
    <rPh sb="1" eb="3">
      <t>チュウオウ</t>
    </rPh>
    <rPh sb="3" eb="8">
      <t>シュウマツショリジョウ</t>
    </rPh>
    <rPh sb="9" eb="11">
      <t>ハッセイ</t>
    </rPh>
    <rPh sb="11" eb="14">
      <t>オデイリョウ</t>
    </rPh>
    <phoneticPr fontId="1"/>
  </si>
  <si>
    <t>温室効果ガス排出量算定表</t>
    <rPh sb="0" eb="2">
      <t>オンシツ</t>
    </rPh>
    <rPh sb="2" eb="4">
      <t>コウカ</t>
    </rPh>
    <rPh sb="6" eb="9">
      <t>ハイシュツリョウ</t>
    </rPh>
    <rPh sb="9" eb="12">
      <t>サンテイヒョウ</t>
    </rPh>
    <phoneticPr fontId="1"/>
  </si>
  <si>
    <t>応募者番号</t>
    <phoneticPr fontId="1"/>
  </si>
  <si>
    <r>
      <t>（様式Ⅲ</t>
    </r>
    <r>
      <rPr>
        <sz val="11"/>
        <color theme="1"/>
        <rFont val="Times New Roman"/>
        <family val="1"/>
      </rPr>
      <t>-7-1</t>
    </r>
    <r>
      <rPr>
        <sz val="11"/>
        <color theme="1"/>
        <rFont val="ＭＳ Ｐ明朝"/>
        <family val="1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</si>
</sst>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_);[Red]\(0.0\)"/>
    <numFmt numFmtId="178" formatCode="0.00_);[Red]\(0.00\)"/>
    <numFmt numFmtId="179" formatCode="0.000_);[Red]\(0.000\)"/>
    <numFmt numFmtId="180" formatCode="0.0000_);[Red]\(0.0000\)"/>
    <numFmt numFmtId="181" formatCode="0.00000_);[Red]\(0.00000\)"/>
    <numFmt numFmtId="182" formatCode="0.000000_);[Red]\(0.000000\)"/>
    <numFmt numFmtId="183" formatCode="0.0000000_);[Red]\(0.0000000\)"/>
    <numFmt numFmtId="184" formatCode="0.00000000_);[Red]\(0.0000000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vertAlign val="subscript"/>
      <sz val="11"/>
      <color theme="1"/>
      <name val="Times New Roman"/>
      <family val="1"/>
    </font>
    <font>
      <sz val="11"/>
      <color theme="1"/>
      <name val="Times New Roman"/>
      <family val="1"/>
      <charset val="128"/>
    </font>
    <font>
      <vertAlign val="superscript"/>
      <sz val="11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b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sz val="11"/>
      <color theme="1"/>
      <name val="Yu Gothic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38" fontId="4" fillId="2" borderId="14" xfId="0" applyNumberFormat="1" applyFont="1" applyFill="1" applyBorder="1">
      <alignment vertical="center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5" borderId="27" xfId="0" applyFont="1" applyFill="1" applyBorder="1">
      <alignment vertical="center"/>
    </xf>
    <xf numFmtId="38" fontId="4" fillId="5" borderId="15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4" borderId="26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shrinkToFit="1"/>
    </xf>
    <xf numFmtId="0" fontId="4" fillId="2" borderId="26" xfId="0" applyFont="1" applyFill="1" applyBorder="1">
      <alignment vertical="center"/>
    </xf>
    <xf numFmtId="0" fontId="5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31" xfId="0" applyFont="1" applyBorder="1">
      <alignment vertical="center"/>
    </xf>
    <xf numFmtId="2" fontId="4" fillId="5" borderId="10" xfId="0" applyNumberFormat="1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1" fontId="4" fillId="5" borderId="27" xfId="0" applyNumberFormat="1" applyFont="1" applyFill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177" fontId="4" fillId="0" borderId="31" xfId="0" applyNumberFormat="1" applyFont="1" applyBorder="1">
      <alignment vertical="center"/>
    </xf>
    <xf numFmtId="178" fontId="4" fillId="0" borderId="31" xfId="0" applyNumberFormat="1" applyFont="1" applyBorder="1">
      <alignment vertical="center"/>
    </xf>
    <xf numFmtId="179" fontId="4" fillId="0" borderId="31" xfId="0" applyNumberFormat="1" applyFont="1" applyBorder="1">
      <alignment vertical="center"/>
    </xf>
    <xf numFmtId="180" fontId="4" fillId="0" borderId="31" xfId="0" applyNumberFormat="1" applyFont="1" applyBorder="1">
      <alignment vertical="center"/>
    </xf>
    <xf numFmtId="181" fontId="4" fillId="0" borderId="31" xfId="0" applyNumberFormat="1" applyFont="1" applyBorder="1">
      <alignment vertical="center"/>
    </xf>
    <xf numFmtId="182" fontId="4" fillId="0" borderId="31" xfId="0" applyNumberFormat="1" applyFont="1" applyBorder="1">
      <alignment vertical="center"/>
    </xf>
    <xf numFmtId="183" fontId="4" fillId="0" borderId="31" xfId="0" applyNumberFormat="1" applyFont="1" applyBorder="1">
      <alignment vertical="center"/>
    </xf>
    <xf numFmtId="184" fontId="4" fillId="0" borderId="31" xfId="0" applyNumberFormat="1" applyFont="1" applyBorder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51" xfId="0" applyFont="1" applyFill="1" applyBorder="1" applyAlignment="1">
      <alignment horizontal="center" vertical="center" shrinkToFit="1"/>
    </xf>
    <xf numFmtId="0" fontId="4" fillId="5" borderId="52" xfId="0" applyFont="1" applyFill="1" applyBorder="1" applyAlignment="1">
      <alignment horizontal="center" vertical="center" shrinkToFit="1"/>
    </xf>
    <xf numFmtId="0" fontId="4" fillId="5" borderId="54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13" fillId="0" borderId="53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7" xfId="0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38" fontId="4" fillId="3" borderId="14" xfId="0" applyNumberFormat="1" applyFont="1" applyFill="1" applyBorder="1">
      <alignment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 wrapText="1" shrinkToFit="1"/>
    </xf>
    <xf numFmtId="0" fontId="5" fillId="0" borderId="24" xfId="0" applyFont="1" applyBorder="1">
      <alignment vertical="center"/>
    </xf>
    <xf numFmtId="38" fontId="4" fillId="7" borderId="11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5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5" xfId="0" applyFont="1" applyFill="1" applyBorder="1" applyAlignment="1">
      <alignment horizontal="center" vertical="center"/>
    </xf>
    <xf numFmtId="0" fontId="4" fillId="7" borderId="31" xfId="0" applyFont="1" applyFill="1" applyBorder="1">
      <alignment vertical="center"/>
    </xf>
    <xf numFmtId="0" fontId="4" fillId="0" borderId="28" xfId="0" applyFont="1" applyBorder="1" applyAlignment="1">
      <alignment horizontal="center" vertical="center" wrapText="1" shrinkToFit="1"/>
    </xf>
    <xf numFmtId="0" fontId="4" fillId="7" borderId="33" xfId="0" applyFont="1" applyFill="1" applyBorder="1">
      <alignment vertical="center"/>
    </xf>
    <xf numFmtId="0" fontId="4" fillId="7" borderId="24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1" xfId="0" applyFont="1" applyBorder="1" applyAlignment="1">
      <alignment vertical="center" wrapText="1"/>
    </xf>
    <xf numFmtId="0" fontId="7" fillId="6" borderId="31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7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5" fillId="3" borderId="16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7" fillId="3" borderId="18" xfId="0" applyFont="1" applyFill="1" applyBorder="1" applyAlignment="1">
      <alignment vertical="center" shrinkToFit="1"/>
    </xf>
    <xf numFmtId="0" fontId="4" fillId="3" borderId="19" xfId="0" applyFont="1" applyFill="1" applyBorder="1" applyAlignment="1">
      <alignment vertical="center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7" fillId="3" borderId="16" xfId="0" applyFont="1" applyFill="1" applyBorder="1" applyAlignment="1">
      <alignment vertical="center" shrinkToFit="1"/>
    </xf>
    <xf numFmtId="0" fontId="3" fillId="5" borderId="34" xfId="0" applyFont="1" applyFill="1" applyBorder="1" applyAlignment="1">
      <alignment vertical="center" shrinkToFit="1"/>
    </xf>
    <xf numFmtId="0" fontId="4" fillId="5" borderId="35" xfId="0" applyFont="1" applyFill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 shrinkToFit="1"/>
    </xf>
    <xf numFmtId="0" fontId="3" fillId="0" borderId="56" xfId="0" applyFont="1" applyBorder="1" applyAlignment="1">
      <alignment horizontal="center" vertical="center" wrapText="1" shrinkToFit="1"/>
    </xf>
    <xf numFmtId="0" fontId="4" fillId="7" borderId="33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2"/>
  <sheetViews>
    <sheetView showGridLines="0" tabSelected="1" view="pageBreakPreview" topLeftCell="A3" zoomScale="70" zoomScaleNormal="100" zoomScaleSheetLayoutView="70" workbookViewId="0">
      <selection activeCell="AD66" sqref="AD66"/>
    </sheetView>
  </sheetViews>
  <sheetFormatPr defaultColWidth="9" defaultRowHeight="21" customHeight="1"/>
  <cols>
    <col min="1" max="1" width="2.75" style="3" customWidth="1"/>
    <col min="2" max="2" width="4.75" style="3" customWidth="1"/>
    <col min="3" max="4" width="23.625" style="3" customWidth="1"/>
    <col min="5" max="11" width="13.125" style="3" customWidth="1"/>
    <col min="12" max="12" width="23.5" style="3" customWidth="1"/>
    <col min="13" max="16384" width="9" style="3"/>
  </cols>
  <sheetData>
    <row r="1" spans="2:12" ht="27" customHeight="1" thickBot="1">
      <c r="B1" s="133" t="s">
        <v>129</v>
      </c>
      <c r="C1" s="133"/>
      <c r="D1" s="134"/>
      <c r="E1" s="134"/>
    </row>
    <row r="2" spans="2:12" ht="29.25" customHeight="1">
      <c r="B2" s="132" t="s">
        <v>128</v>
      </c>
      <c r="L2" s="35" t="s">
        <v>130</v>
      </c>
    </row>
    <row r="3" spans="2:12" ht="15">
      <c r="B3" s="34" t="s">
        <v>11</v>
      </c>
    </row>
    <row r="4" spans="2:12" ht="21.75" customHeight="1">
      <c r="B4" s="143" t="s">
        <v>56</v>
      </c>
      <c r="C4" s="144"/>
      <c r="D4" s="144"/>
      <c r="E4" s="22"/>
      <c r="F4" s="81"/>
      <c r="G4" s="23"/>
      <c r="H4" s="23"/>
      <c r="I4" s="23"/>
      <c r="J4" s="23"/>
      <c r="K4" s="57"/>
      <c r="L4" s="24"/>
    </row>
    <row r="5" spans="2:12" ht="21" customHeight="1">
      <c r="B5" s="153" t="s">
        <v>12</v>
      </c>
      <c r="C5" s="154"/>
      <c r="D5" s="154"/>
      <c r="E5" s="30"/>
      <c r="F5" s="82"/>
      <c r="G5" s="31"/>
      <c r="H5" s="31"/>
      <c r="I5" s="31"/>
      <c r="J5" s="31"/>
      <c r="K5" s="51"/>
      <c r="L5" s="32"/>
    </row>
    <row r="6" spans="2:12" ht="30">
      <c r="B6" s="145" t="s">
        <v>0</v>
      </c>
      <c r="C6" s="149" t="s">
        <v>3</v>
      </c>
      <c r="D6" s="151" t="s">
        <v>15</v>
      </c>
      <c r="E6" s="155" t="s">
        <v>40</v>
      </c>
      <c r="F6" s="156"/>
      <c r="G6" s="147" t="s">
        <v>8</v>
      </c>
      <c r="H6" s="2" t="s">
        <v>9</v>
      </c>
      <c r="I6" s="2" t="s">
        <v>10</v>
      </c>
      <c r="J6" s="79" t="s">
        <v>13</v>
      </c>
      <c r="K6" s="1" t="s">
        <v>14</v>
      </c>
      <c r="L6" s="33" t="s">
        <v>44</v>
      </c>
    </row>
    <row r="7" spans="2:12" ht="21" customHeight="1">
      <c r="B7" s="146"/>
      <c r="C7" s="150"/>
      <c r="D7" s="152"/>
      <c r="E7" s="37"/>
      <c r="F7" s="90" t="s">
        <v>64</v>
      </c>
      <c r="G7" s="148"/>
      <c r="H7" s="38" t="s">
        <v>1</v>
      </c>
      <c r="I7" s="52" t="s">
        <v>2</v>
      </c>
      <c r="J7" s="80" t="s">
        <v>47</v>
      </c>
      <c r="K7" s="80" t="s">
        <v>48</v>
      </c>
      <c r="L7" s="39" t="s">
        <v>45</v>
      </c>
    </row>
    <row r="8" spans="2:12" ht="21" customHeight="1">
      <c r="B8" s="161" t="s">
        <v>7</v>
      </c>
      <c r="C8" s="162"/>
      <c r="D8" s="162"/>
      <c r="E8" s="48"/>
      <c r="F8" s="83"/>
      <c r="G8" s="49"/>
      <c r="H8" s="49"/>
      <c r="I8" s="49"/>
      <c r="J8" s="49"/>
      <c r="K8" s="53"/>
      <c r="L8" s="50"/>
    </row>
    <row r="9" spans="2:12" ht="21" customHeight="1">
      <c r="B9" s="40">
        <v>1</v>
      </c>
      <c r="C9" s="59" t="s">
        <v>16</v>
      </c>
      <c r="D9" s="42" t="s">
        <v>39</v>
      </c>
      <c r="E9" s="40">
        <v>0.5</v>
      </c>
      <c r="F9" s="84" t="str">
        <f>VLOOKUP(D9,排出係数等!$B$9:$D$20,2,FALSE)</f>
        <v>kL</v>
      </c>
      <c r="G9" s="41">
        <v>1</v>
      </c>
      <c r="H9" s="41">
        <v>5.5</v>
      </c>
      <c r="I9" s="41">
        <v>330</v>
      </c>
      <c r="J9" s="62">
        <f>VLOOKUP(D9,排出係数等!$B$9:$D$20,3,FALSE)</f>
        <v>2.71</v>
      </c>
      <c r="K9" s="68">
        <v>1</v>
      </c>
      <c r="L9" s="43">
        <f>ROUND((E9*G9*H9*I9)/(J9/100),0)</f>
        <v>33487</v>
      </c>
    </row>
    <row r="10" spans="2:12" ht="21" customHeight="1">
      <c r="B10" s="44">
        <v>1</v>
      </c>
      <c r="C10" s="101"/>
      <c r="D10" s="115"/>
      <c r="E10" s="109"/>
      <c r="F10" s="45" t="e">
        <f>VLOOKUP(D10,排出係数等!$B$9:$D$20,2,FALSE)</f>
        <v>#N/A</v>
      </c>
      <c r="G10" s="101"/>
      <c r="H10" s="101"/>
      <c r="I10" s="101"/>
      <c r="J10" s="46" t="e">
        <f>VLOOKUP(D10,排出係数等!$B$9:$D$20,3,FALSE)</f>
        <v>#N/A</v>
      </c>
      <c r="K10" s="69">
        <v>1</v>
      </c>
      <c r="L10" s="47" t="e">
        <f>ROUND(E10*G10*H10*I10*J10*K10,0)</f>
        <v>#N/A</v>
      </c>
    </row>
    <row r="11" spans="2:12" ht="21" customHeight="1">
      <c r="B11" s="4">
        <v>2</v>
      </c>
      <c r="C11" s="102"/>
      <c r="D11" s="116"/>
      <c r="E11" s="111"/>
      <c r="F11" s="7" t="e">
        <f>VLOOKUP(D11,排出係数等!$B$9:$D$20,2,FALSE)</f>
        <v>#N/A</v>
      </c>
      <c r="G11" s="102"/>
      <c r="H11" s="102"/>
      <c r="I11" s="102"/>
      <c r="J11" s="63" t="e">
        <f>VLOOKUP(D11,排出係数等!$B$9:$D$20,3,FALSE)</f>
        <v>#N/A</v>
      </c>
      <c r="K11" s="70">
        <v>1</v>
      </c>
      <c r="L11" s="65" t="e">
        <f t="shared" ref="L11:L15" si="0">ROUND(E11*G11*H11*I11*J11*K11,0)</f>
        <v>#N/A</v>
      </c>
    </row>
    <row r="12" spans="2:12" ht="21" customHeight="1">
      <c r="B12" s="4">
        <v>3</v>
      </c>
      <c r="C12" s="102"/>
      <c r="D12" s="116"/>
      <c r="E12" s="111"/>
      <c r="F12" s="7" t="e">
        <f>VLOOKUP(D12,排出係数等!$B$9:$D$20,2,FALSE)</f>
        <v>#N/A</v>
      </c>
      <c r="G12" s="102"/>
      <c r="H12" s="102"/>
      <c r="I12" s="102"/>
      <c r="J12" s="63" t="e">
        <f>VLOOKUP(D12,排出係数等!$B$9:$D$20,3,FALSE)</f>
        <v>#N/A</v>
      </c>
      <c r="K12" s="70">
        <v>1</v>
      </c>
      <c r="L12" s="65" t="e">
        <f t="shared" si="0"/>
        <v>#N/A</v>
      </c>
    </row>
    <row r="13" spans="2:12" ht="21" customHeight="1">
      <c r="B13" s="4">
        <v>4</v>
      </c>
      <c r="C13" s="102"/>
      <c r="D13" s="116"/>
      <c r="E13" s="111"/>
      <c r="F13" s="7" t="e">
        <f>VLOOKUP(D13,排出係数等!$B$9:$D$20,2,FALSE)</f>
        <v>#N/A</v>
      </c>
      <c r="G13" s="102"/>
      <c r="H13" s="102"/>
      <c r="I13" s="102"/>
      <c r="J13" s="63" t="e">
        <f>VLOOKUP(D13,排出係数等!$B$9:$D$20,3,FALSE)</f>
        <v>#N/A</v>
      </c>
      <c r="K13" s="70">
        <v>1</v>
      </c>
      <c r="L13" s="65" t="e">
        <f t="shared" si="0"/>
        <v>#N/A</v>
      </c>
    </row>
    <row r="14" spans="2:12" ht="21" customHeight="1">
      <c r="B14" s="4">
        <v>5</v>
      </c>
      <c r="C14" s="102"/>
      <c r="D14" s="116"/>
      <c r="E14" s="111"/>
      <c r="F14" s="7" t="e">
        <f>VLOOKUP(D14,排出係数等!$B$9:$D$20,2,FALSE)</f>
        <v>#N/A</v>
      </c>
      <c r="G14" s="102"/>
      <c r="H14" s="102"/>
      <c r="I14" s="102"/>
      <c r="J14" s="63" t="e">
        <f>VLOOKUP(D14,排出係数等!$B$9:$D$20,3,FALSE)</f>
        <v>#N/A</v>
      </c>
      <c r="K14" s="70">
        <v>1</v>
      </c>
      <c r="L14" s="65" t="e">
        <f t="shared" si="0"/>
        <v>#N/A</v>
      </c>
    </row>
    <row r="15" spans="2:12" ht="21" customHeight="1">
      <c r="B15" s="4">
        <v>6</v>
      </c>
      <c r="C15" s="102"/>
      <c r="D15" s="116"/>
      <c r="E15" s="111"/>
      <c r="F15" s="7" t="e">
        <f>VLOOKUP(D15,排出係数等!$B$9:$D$20,2,FALSE)</f>
        <v>#N/A</v>
      </c>
      <c r="G15" s="102"/>
      <c r="H15" s="102"/>
      <c r="I15" s="102"/>
      <c r="J15" s="63" t="e">
        <f>VLOOKUP(D15,排出係数等!$B$9:$D$20,3,FALSE)</f>
        <v>#N/A</v>
      </c>
      <c r="K15" s="70">
        <v>1</v>
      </c>
      <c r="L15" s="65" t="e">
        <f t="shared" si="0"/>
        <v>#N/A</v>
      </c>
    </row>
    <row r="16" spans="2:12" ht="21" customHeight="1">
      <c r="B16" s="9"/>
      <c r="C16" s="10"/>
      <c r="D16" s="11"/>
      <c r="E16" s="12"/>
      <c r="F16" s="80"/>
      <c r="G16" s="10"/>
      <c r="H16" s="10"/>
      <c r="I16" s="10"/>
      <c r="J16" s="64"/>
      <c r="K16" s="55"/>
      <c r="L16" s="66"/>
    </row>
    <row r="17" spans="2:12" ht="21" customHeight="1">
      <c r="B17" s="14"/>
      <c r="C17" s="15"/>
      <c r="D17" s="16" t="s">
        <v>4</v>
      </c>
      <c r="E17" s="14"/>
      <c r="F17" s="87"/>
      <c r="G17" s="15"/>
      <c r="H17" s="15"/>
      <c r="I17" s="15"/>
      <c r="J17" s="17"/>
      <c r="K17" s="56"/>
      <c r="L17" s="18" t="e">
        <f>SUM(L10:L16)</f>
        <v>#N/A</v>
      </c>
    </row>
    <row r="18" spans="2:12" ht="21" customHeight="1">
      <c r="B18" s="9"/>
      <c r="C18" s="19"/>
      <c r="D18" s="20"/>
      <c r="E18" s="9"/>
      <c r="F18" s="88"/>
      <c r="G18" s="19"/>
      <c r="H18" s="19"/>
      <c r="I18" s="19"/>
      <c r="J18" s="13"/>
      <c r="K18" s="55"/>
      <c r="L18" s="21"/>
    </row>
    <row r="19" spans="2:12" ht="21" customHeight="1">
      <c r="B19" s="160" t="s">
        <v>42</v>
      </c>
      <c r="C19" s="144"/>
      <c r="D19" s="144"/>
      <c r="E19" s="22"/>
      <c r="F19" s="81"/>
      <c r="G19" s="23"/>
      <c r="H19" s="23"/>
      <c r="I19" s="23"/>
      <c r="J19" s="23"/>
      <c r="K19" s="57"/>
      <c r="L19" s="24"/>
    </row>
    <row r="20" spans="2:12" ht="30" customHeight="1">
      <c r="B20" s="145" t="s">
        <v>0</v>
      </c>
      <c r="C20" s="149" t="s">
        <v>3</v>
      </c>
      <c r="D20" s="158" t="s">
        <v>15</v>
      </c>
      <c r="E20" s="155" t="s">
        <v>40</v>
      </c>
      <c r="F20" s="156"/>
      <c r="G20" s="147" t="s">
        <v>8</v>
      </c>
      <c r="H20" s="2" t="s">
        <v>9</v>
      </c>
      <c r="I20" s="2" t="s">
        <v>10</v>
      </c>
      <c r="J20" s="79" t="s">
        <v>13</v>
      </c>
      <c r="K20" s="1" t="s">
        <v>14</v>
      </c>
      <c r="L20" s="33" t="s">
        <v>44</v>
      </c>
    </row>
    <row r="21" spans="2:12" ht="21" customHeight="1">
      <c r="B21" s="146"/>
      <c r="C21" s="150"/>
      <c r="D21" s="159"/>
      <c r="E21" s="37"/>
      <c r="F21" s="90" t="s">
        <v>64</v>
      </c>
      <c r="G21" s="148"/>
      <c r="H21" s="38" t="s">
        <v>1</v>
      </c>
      <c r="I21" s="52" t="s">
        <v>2</v>
      </c>
      <c r="J21" s="80" t="s">
        <v>49</v>
      </c>
      <c r="K21" s="80" t="s">
        <v>50</v>
      </c>
      <c r="L21" s="39" t="s">
        <v>45</v>
      </c>
    </row>
    <row r="22" spans="2:12" ht="21" customHeight="1">
      <c r="B22" s="44">
        <v>1</v>
      </c>
      <c r="C22" s="101"/>
      <c r="D22" s="115"/>
      <c r="E22" s="109"/>
      <c r="F22" s="45" t="e">
        <f>VLOOKUP(D22,排出係数等!$B$24:$D$33,2,FALSE)</f>
        <v>#N/A</v>
      </c>
      <c r="G22" s="101"/>
      <c r="H22" s="101"/>
      <c r="I22" s="101"/>
      <c r="J22" s="46" t="e">
        <f>VLOOKUP(D22,排出係数等!$B$24:$D$33,3,FALSE)</f>
        <v>#N/A</v>
      </c>
      <c r="K22" s="70">
        <v>25</v>
      </c>
      <c r="L22" s="47" t="e">
        <f>ROUND(E22*G22*H22*I22*J22*K22,0)</f>
        <v>#N/A</v>
      </c>
    </row>
    <row r="23" spans="2:12" ht="21" customHeight="1">
      <c r="B23" s="4">
        <v>2</v>
      </c>
      <c r="C23" s="102"/>
      <c r="D23" s="116"/>
      <c r="E23" s="111"/>
      <c r="F23" s="7" t="e">
        <f>VLOOKUP(D23,排出係数等!$B$24:$D$33,2,FALSE)</f>
        <v>#N/A</v>
      </c>
      <c r="G23" s="102"/>
      <c r="H23" s="102"/>
      <c r="I23" s="102"/>
      <c r="J23" s="63" t="e">
        <f>VLOOKUP(D23,排出係数等!$B$24:$D$33,3,FALSE)</f>
        <v>#N/A</v>
      </c>
      <c r="K23" s="70">
        <v>25</v>
      </c>
      <c r="L23" s="65" t="e">
        <f t="shared" ref="L23:L27" si="1">ROUND(E23*G23*H23*I23*J23*K23,0)</f>
        <v>#N/A</v>
      </c>
    </row>
    <row r="24" spans="2:12" ht="21" customHeight="1">
      <c r="B24" s="4">
        <v>3</v>
      </c>
      <c r="C24" s="102"/>
      <c r="D24" s="116"/>
      <c r="E24" s="111"/>
      <c r="F24" s="7" t="e">
        <f>VLOOKUP(D24,排出係数等!$B$24:$D$33,2,FALSE)</f>
        <v>#N/A</v>
      </c>
      <c r="G24" s="102"/>
      <c r="H24" s="102"/>
      <c r="I24" s="102"/>
      <c r="J24" s="63" t="e">
        <f>VLOOKUP(D24,排出係数等!$B$24:$D$33,3,FALSE)</f>
        <v>#N/A</v>
      </c>
      <c r="K24" s="70">
        <v>25</v>
      </c>
      <c r="L24" s="65" t="e">
        <f t="shared" si="1"/>
        <v>#N/A</v>
      </c>
    </row>
    <row r="25" spans="2:12" ht="21" customHeight="1">
      <c r="B25" s="4">
        <v>4</v>
      </c>
      <c r="C25" s="102"/>
      <c r="D25" s="116"/>
      <c r="E25" s="111"/>
      <c r="F25" s="7" t="e">
        <f>VLOOKUP(D25,排出係数等!$B$24:$D$33,2,FALSE)</f>
        <v>#N/A</v>
      </c>
      <c r="G25" s="102"/>
      <c r="H25" s="102"/>
      <c r="I25" s="102"/>
      <c r="J25" s="63" t="e">
        <f>VLOOKUP(D25,排出係数等!$B$24:$D$33,3,FALSE)</f>
        <v>#N/A</v>
      </c>
      <c r="K25" s="70">
        <v>25</v>
      </c>
      <c r="L25" s="65" t="e">
        <f t="shared" si="1"/>
        <v>#N/A</v>
      </c>
    </row>
    <row r="26" spans="2:12" ht="21" customHeight="1">
      <c r="B26" s="4">
        <v>5</v>
      </c>
      <c r="C26" s="102"/>
      <c r="D26" s="116"/>
      <c r="E26" s="111"/>
      <c r="F26" s="7" t="e">
        <f>VLOOKUP(D26,排出係数等!$B$24:$D$33,2,FALSE)</f>
        <v>#N/A</v>
      </c>
      <c r="G26" s="102"/>
      <c r="H26" s="102"/>
      <c r="I26" s="102"/>
      <c r="J26" s="63" t="e">
        <f>VLOOKUP(D26,排出係数等!$B$24:$D$33,3,FALSE)</f>
        <v>#N/A</v>
      </c>
      <c r="K26" s="70">
        <v>25</v>
      </c>
      <c r="L26" s="65" t="e">
        <f t="shared" si="1"/>
        <v>#N/A</v>
      </c>
    </row>
    <row r="27" spans="2:12" ht="21" customHeight="1">
      <c r="B27" s="4">
        <v>6</v>
      </c>
      <c r="C27" s="102"/>
      <c r="D27" s="116"/>
      <c r="E27" s="111"/>
      <c r="F27" s="7" t="e">
        <f>VLOOKUP(D27,排出係数等!$B$24:$D$33,2,FALSE)</f>
        <v>#N/A</v>
      </c>
      <c r="G27" s="102"/>
      <c r="H27" s="102"/>
      <c r="I27" s="102"/>
      <c r="J27" s="63" t="e">
        <f>VLOOKUP(D27,排出係数等!$B$24:$D$33,3,FALSE)</f>
        <v>#N/A</v>
      </c>
      <c r="K27" s="70">
        <v>25</v>
      </c>
      <c r="L27" s="65" t="e">
        <f t="shared" si="1"/>
        <v>#N/A</v>
      </c>
    </row>
    <row r="28" spans="2:12" ht="21" customHeight="1">
      <c r="B28" s="9"/>
      <c r="C28" s="10"/>
      <c r="D28" s="11"/>
      <c r="E28" s="12"/>
      <c r="F28" s="80"/>
      <c r="G28" s="10"/>
      <c r="H28" s="10"/>
      <c r="I28" s="10"/>
      <c r="J28" s="64"/>
      <c r="K28" s="55"/>
      <c r="L28" s="66"/>
    </row>
    <row r="29" spans="2:12" ht="21" customHeight="1">
      <c r="B29" s="14"/>
      <c r="C29" s="15"/>
      <c r="D29" s="16" t="s">
        <v>4</v>
      </c>
      <c r="E29" s="14"/>
      <c r="F29" s="87"/>
      <c r="G29" s="15"/>
      <c r="H29" s="15"/>
      <c r="I29" s="15"/>
      <c r="J29" s="17"/>
      <c r="K29" s="56"/>
      <c r="L29" s="18" t="e">
        <f>SUM(L22:L28)</f>
        <v>#N/A</v>
      </c>
    </row>
    <row r="30" spans="2:12" ht="21" customHeight="1">
      <c r="B30" s="4"/>
      <c r="C30" s="7"/>
      <c r="D30" s="25"/>
      <c r="E30" s="8"/>
      <c r="F30" s="85"/>
      <c r="G30" s="7"/>
      <c r="H30" s="7"/>
      <c r="I30" s="7"/>
      <c r="J30" s="6"/>
      <c r="K30" s="54"/>
      <c r="L30" s="26"/>
    </row>
    <row r="31" spans="2:12" ht="21" customHeight="1">
      <c r="B31" s="160" t="s">
        <v>43</v>
      </c>
      <c r="C31" s="144"/>
      <c r="D31" s="144"/>
      <c r="E31" s="22"/>
      <c r="F31" s="81"/>
      <c r="G31" s="23"/>
      <c r="H31" s="23"/>
      <c r="I31" s="23"/>
      <c r="J31" s="23"/>
      <c r="K31" s="57"/>
      <c r="L31" s="24"/>
    </row>
    <row r="32" spans="2:12" ht="30" customHeight="1">
      <c r="B32" s="145" t="s">
        <v>0</v>
      </c>
      <c r="C32" s="149" t="s">
        <v>3</v>
      </c>
      <c r="D32" s="158" t="s">
        <v>15</v>
      </c>
      <c r="E32" s="155" t="s">
        <v>40</v>
      </c>
      <c r="F32" s="156"/>
      <c r="G32" s="147" t="s">
        <v>8</v>
      </c>
      <c r="H32" s="2" t="s">
        <v>9</v>
      </c>
      <c r="I32" s="2" t="s">
        <v>10</v>
      </c>
      <c r="J32" s="79" t="s">
        <v>13</v>
      </c>
      <c r="K32" s="1" t="s">
        <v>14</v>
      </c>
      <c r="L32" s="33" t="s">
        <v>44</v>
      </c>
    </row>
    <row r="33" spans="2:12" ht="21" customHeight="1">
      <c r="B33" s="146"/>
      <c r="C33" s="157"/>
      <c r="D33" s="159"/>
      <c r="E33" s="37"/>
      <c r="F33" s="90" t="s">
        <v>64</v>
      </c>
      <c r="G33" s="148"/>
      <c r="H33" s="38" t="s">
        <v>1</v>
      </c>
      <c r="I33" s="52" t="s">
        <v>2</v>
      </c>
      <c r="J33" s="80" t="s">
        <v>51</v>
      </c>
      <c r="K33" s="80" t="s">
        <v>52</v>
      </c>
      <c r="L33" s="39" t="s">
        <v>45</v>
      </c>
    </row>
    <row r="34" spans="2:12" ht="21" customHeight="1">
      <c r="B34" s="44">
        <v>1</v>
      </c>
      <c r="C34" s="101"/>
      <c r="D34" s="115"/>
      <c r="E34" s="109"/>
      <c r="F34" s="45" t="e">
        <f>VLOOKUP(D34,排出係数等!$B$38:$D$60,2,FALSE)</f>
        <v>#N/A</v>
      </c>
      <c r="G34" s="101"/>
      <c r="H34" s="101"/>
      <c r="I34" s="101"/>
      <c r="J34" s="46" t="e">
        <f>VLOOKUP(D34,排出係数等!$B$38:$D$60,3,FALSE)</f>
        <v>#N/A</v>
      </c>
      <c r="K34" s="70">
        <v>298</v>
      </c>
      <c r="L34" s="47" t="e">
        <f>ROUND(E34*G34*H34*I34*J34*K34,0)</f>
        <v>#N/A</v>
      </c>
    </row>
    <row r="35" spans="2:12" ht="21" customHeight="1">
      <c r="B35" s="4">
        <v>2</v>
      </c>
      <c r="C35" s="102"/>
      <c r="D35" s="116"/>
      <c r="E35" s="111"/>
      <c r="F35" s="7" t="e">
        <f>VLOOKUP(D35,排出係数等!$B$38:$D$60,2,FALSE)</f>
        <v>#N/A</v>
      </c>
      <c r="G35" s="102"/>
      <c r="H35" s="102"/>
      <c r="I35" s="102"/>
      <c r="J35" s="63" t="e">
        <f>VLOOKUP(D35,排出係数等!$B$38:$D$60,3,FALSE)</f>
        <v>#N/A</v>
      </c>
      <c r="K35" s="70">
        <v>298</v>
      </c>
      <c r="L35" s="65" t="e">
        <f t="shared" ref="L35:L39" si="2">ROUND(E35*G35*H35*I35*J35*K35,0)</f>
        <v>#N/A</v>
      </c>
    </row>
    <row r="36" spans="2:12" ht="21" customHeight="1">
      <c r="B36" s="4">
        <v>3</v>
      </c>
      <c r="C36" s="102"/>
      <c r="D36" s="116"/>
      <c r="E36" s="111"/>
      <c r="F36" s="7" t="e">
        <f>VLOOKUP(D36,排出係数等!$B$38:$D$60,2,FALSE)</f>
        <v>#N/A</v>
      </c>
      <c r="G36" s="102"/>
      <c r="H36" s="102"/>
      <c r="I36" s="102"/>
      <c r="J36" s="63" t="e">
        <f>VLOOKUP(D36,排出係数等!$B$38:$D$60,3,FALSE)</f>
        <v>#N/A</v>
      </c>
      <c r="K36" s="70">
        <v>298</v>
      </c>
      <c r="L36" s="65" t="e">
        <f t="shared" si="2"/>
        <v>#N/A</v>
      </c>
    </row>
    <row r="37" spans="2:12" ht="21" customHeight="1">
      <c r="B37" s="4">
        <v>4</v>
      </c>
      <c r="C37" s="102"/>
      <c r="D37" s="116"/>
      <c r="E37" s="111"/>
      <c r="F37" s="7" t="e">
        <f>VLOOKUP(D37,排出係数等!$B$38:$D$60,2,FALSE)</f>
        <v>#N/A</v>
      </c>
      <c r="G37" s="102"/>
      <c r="H37" s="102"/>
      <c r="I37" s="102"/>
      <c r="J37" s="63" t="e">
        <f>VLOOKUP(D37,排出係数等!$B$38:$D$60,3,FALSE)</f>
        <v>#N/A</v>
      </c>
      <c r="K37" s="70">
        <v>298</v>
      </c>
      <c r="L37" s="65" t="e">
        <f t="shared" si="2"/>
        <v>#N/A</v>
      </c>
    </row>
    <row r="38" spans="2:12" ht="21" customHeight="1">
      <c r="B38" s="4">
        <v>5</v>
      </c>
      <c r="C38" s="102"/>
      <c r="D38" s="116"/>
      <c r="E38" s="111"/>
      <c r="F38" s="7" t="e">
        <f>VLOOKUP(D38,排出係数等!$B$38:$D$60,2,FALSE)</f>
        <v>#N/A</v>
      </c>
      <c r="G38" s="102"/>
      <c r="H38" s="102"/>
      <c r="I38" s="102"/>
      <c r="J38" s="63" t="e">
        <f>VLOOKUP(D38,排出係数等!$B$38:$D$60,3,FALSE)</f>
        <v>#N/A</v>
      </c>
      <c r="K38" s="70">
        <v>298</v>
      </c>
      <c r="L38" s="65" t="e">
        <f t="shared" si="2"/>
        <v>#N/A</v>
      </c>
    </row>
    <row r="39" spans="2:12" ht="21" customHeight="1">
      <c r="B39" s="4">
        <v>6</v>
      </c>
      <c r="C39" s="102"/>
      <c r="D39" s="116"/>
      <c r="E39" s="111"/>
      <c r="F39" s="7" t="e">
        <f>VLOOKUP(D39,排出係数等!$B$38:$D$60,2,FALSE)</f>
        <v>#N/A</v>
      </c>
      <c r="G39" s="102"/>
      <c r="H39" s="102"/>
      <c r="I39" s="102"/>
      <c r="J39" s="63" t="e">
        <f>VLOOKUP(D39,排出係数等!$B$38:$D$60,3,FALSE)</f>
        <v>#N/A</v>
      </c>
      <c r="K39" s="70">
        <v>298</v>
      </c>
      <c r="L39" s="65" t="e">
        <f t="shared" si="2"/>
        <v>#N/A</v>
      </c>
    </row>
    <row r="40" spans="2:12" ht="21" customHeight="1">
      <c r="B40" s="9"/>
      <c r="C40" s="10"/>
      <c r="D40" s="11"/>
      <c r="E40" s="12"/>
      <c r="F40" s="80"/>
      <c r="G40" s="10"/>
      <c r="H40" s="10"/>
      <c r="I40" s="10"/>
      <c r="J40" s="64"/>
      <c r="K40" s="55"/>
      <c r="L40" s="66"/>
    </row>
    <row r="41" spans="2:12" ht="21" customHeight="1">
      <c r="B41" s="14"/>
      <c r="C41" s="15"/>
      <c r="D41" s="16" t="s">
        <v>4</v>
      </c>
      <c r="E41" s="14"/>
      <c r="F41" s="87"/>
      <c r="G41" s="15"/>
      <c r="H41" s="15"/>
      <c r="I41" s="15"/>
      <c r="J41" s="17"/>
      <c r="K41" s="56"/>
      <c r="L41" s="18" t="e">
        <f>SUM(L34:L40)</f>
        <v>#N/A</v>
      </c>
    </row>
    <row r="42" spans="2:12" ht="21" customHeight="1">
      <c r="B42" s="4"/>
      <c r="C42" s="7"/>
      <c r="D42" s="25"/>
      <c r="E42" s="8"/>
      <c r="F42" s="85"/>
      <c r="G42" s="7"/>
      <c r="H42" s="7"/>
      <c r="I42" s="7"/>
      <c r="J42" s="6"/>
      <c r="K42" s="54"/>
      <c r="L42" s="26"/>
    </row>
    <row r="43" spans="2:12" ht="21" customHeight="1">
      <c r="B43" s="160" t="s">
        <v>46</v>
      </c>
      <c r="C43" s="144"/>
      <c r="D43" s="144"/>
      <c r="E43" s="22"/>
      <c r="F43" s="81"/>
      <c r="G43" s="23"/>
      <c r="H43" s="23"/>
      <c r="I43" s="23"/>
      <c r="J43" s="23"/>
      <c r="K43" s="57"/>
      <c r="L43" s="24"/>
    </row>
    <row r="44" spans="2:12" ht="30" customHeight="1">
      <c r="B44" s="145" t="s">
        <v>0</v>
      </c>
      <c r="C44" s="149" t="s">
        <v>3</v>
      </c>
      <c r="D44" s="158" t="s">
        <v>53</v>
      </c>
      <c r="E44" s="67" t="s">
        <v>54</v>
      </c>
      <c r="F44" s="36" t="s">
        <v>8</v>
      </c>
      <c r="G44" s="2" t="s">
        <v>9</v>
      </c>
      <c r="H44" s="2" t="s">
        <v>10</v>
      </c>
      <c r="I44" s="106" t="s">
        <v>78</v>
      </c>
      <c r="J44" s="79" t="s">
        <v>13</v>
      </c>
      <c r="K44" s="1"/>
      <c r="L44" s="33" t="s">
        <v>44</v>
      </c>
    </row>
    <row r="45" spans="2:12" ht="26.25" customHeight="1">
      <c r="B45" s="146"/>
      <c r="C45" s="157"/>
      <c r="D45" s="159"/>
      <c r="E45" s="114" t="s">
        <v>82</v>
      </c>
      <c r="F45" s="38"/>
      <c r="G45" s="38" t="s">
        <v>1</v>
      </c>
      <c r="H45" s="52" t="s">
        <v>2</v>
      </c>
      <c r="I45" s="80" t="s">
        <v>79</v>
      </c>
      <c r="J45" s="80" t="s">
        <v>55</v>
      </c>
      <c r="K45" s="80"/>
      <c r="L45" s="39" t="s">
        <v>45</v>
      </c>
    </row>
    <row r="46" spans="2:12" ht="21" customHeight="1">
      <c r="B46" s="44">
        <v>1</v>
      </c>
      <c r="C46" s="101"/>
      <c r="D46" s="103" t="s">
        <v>75</v>
      </c>
      <c r="E46" s="109"/>
      <c r="F46" s="110"/>
      <c r="G46" s="101"/>
      <c r="H46" s="101"/>
      <c r="I46" s="7">
        <f>E46*F46*G46*H46</f>
        <v>0</v>
      </c>
      <c r="J46" s="45">
        <v>3.6200000000000002E-4</v>
      </c>
      <c r="K46" s="54"/>
      <c r="L46" s="47">
        <f>ROUND(I46*J46,0)</f>
        <v>0</v>
      </c>
    </row>
    <row r="47" spans="2:12" ht="21" customHeight="1">
      <c r="B47" s="4">
        <v>2</v>
      </c>
      <c r="C47" s="102"/>
      <c r="D47" s="107" t="s">
        <v>80</v>
      </c>
      <c r="E47" s="111"/>
      <c r="F47" s="112"/>
      <c r="G47" s="102"/>
      <c r="H47" s="102"/>
      <c r="I47" s="7">
        <f t="shared" ref="I47:I68" si="3">E47*F47*G47*H47</f>
        <v>0</v>
      </c>
      <c r="J47" s="7">
        <v>3.6200000000000002E-4</v>
      </c>
      <c r="K47" s="54"/>
      <c r="L47" s="65">
        <f t="shared" ref="L47:L68" si="4">ROUND(I47*J47,0)</f>
        <v>0</v>
      </c>
    </row>
    <row r="48" spans="2:12" ht="21" customHeight="1">
      <c r="B48" s="4">
        <v>3</v>
      </c>
      <c r="C48" s="102"/>
      <c r="D48" s="107" t="s">
        <v>80</v>
      </c>
      <c r="E48" s="111"/>
      <c r="F48" s="112"/>
      <c r="G48" s="102"/>
      <c r="H48" s="102"/>
      <c r="I48" s="7">
        <f t="shared" si="3"/>
        <v>0</v>
      </c>
      <c r="J48" s="7">
        <v>3.6200000000000002E-4</v>
      </c>
      <c r="K48" s="54"/>
      <c r="L48" s="65">
        <f t="shared" si="4"/>
        <v>0</v>
      </c>
    </row>
    <row r="49" spans="2:12" ht="21" customHeight="1">
      <c r="B49" s="4">
        <v>4</v>
      </c>
      <c r="C49" s="102"/>
      <c r="D49" s="107" t="s">
        <v>80</v>
      </c>
      <c r="E49" s="111"/>
      <c r="F49" s="112"/>
      <c r="G49" s="102"/>
      <c r="H49" s="102"/>
      <c r="I49" s="7">
        <f t="shared" si="3"/>
        <v>0</v>
      </c>
      <c r="J49" s="7">
        <v>3.6200000000000002E-4</v>
      </c>
      <c r="K49" s="54"/>
      <c r="L49" s="65">
        <f t="shared" si="4"/>
        <v>0</v>
      </c>
    </row>
    <row r="50" spans="2:12" ht="21" customHeight="1">
      <c r="B50" s="4">
        <v>5</v>
      </c>
      <c r="C50" s="102"/>
      <c r="D50" s="107" t="s">
        <v>80</v>
      </c>
      <c r="E50" s="111"/>
      <c r="F50" s="112"/>
      <c r="G50" s="102"/>
      <c r="H50" s="102"/>
      <c r="I50" s="7">
        <f t="shared" si="3"/>
        <v>0</v>
      </c>
      <c r="J50" s="7">
        <v>3.6200000000000002E-4</v>
      </c>
      <c r="K50" s="54"/>
      <c r="L50" s="65">
        <f t="shared" si="4"/>
        <v>0</v>
      </c>
    </row>
    <row r="51" spans="2:12" ht="21" customHeight="1">
      <c r="B51" s="4">
        <v>6</v>
      </c>
      <c r="C51" s="102"/>
      <c r="D51" s="107" t="s">
        <v>80</v>
      </c>
      <c r="E51" s="111"/>
      <c r="F51" s="112"/>
      <c r="G51" s="102"/>
      <c r="H51" s="102"/>
      <c r="I51" s="7">
        <f t="shared" ref="I51:I67" si="5">E51*F51*G51*H51</f>
        <v>0</v>
      </c>
      <c r="J51" s="7">
        <v>3.6200000000000002E-4</v>
      </c>
      <c r="K51" s="54"/>
      <c r="L51" s="65">
        <f t="shared" ref="L51:L67" si="6">ROUND(I51*J51,0)</f>
        <v>0</v>
      </c>
    </row>
    <row r="52" spans="2:12" ht="21" customHeight="1">
      <c r="B52" s="4">
        <v>7</v>
      </c>
      <c r="C52" s="102"/>
      <c r="D52" s="107" t="s">
        <v>80</v>
      </c>
      <c r="E52" s="111"/>
      <c r="F52" s="112"/>
      <c r="G52" s="102"/>
      <c r="H52" s="102"/>
      <c r="I52" s="7">
        <f t="shared" si="5"/>
        <v>0</v>
      </c>
      <c r="J52" s="7">
        <v>3.6200000000000002E-4</v>
      </c>
      <c r="K52" s="54"/>
      <c r="L52" s="65">
        <f t="shared" si="6"/>
        <v>0</v>
      </c>
    </row>
    <row r="53" spans="2:12" ht="21" customHeight="1">
      <c r="B53" s="4">
        <v>8</v>
      </c>
      <c r="C53" s="102"/>
      <c r="D53" s="107" t="s">
        <v>80</v>
      </c>
      <c r="E53" s="111"/>
      <c r="F53" s="112"/>
      <c r="G53" s="102"/>
      <c r="H53" s="102"/>
      <c r="I53" s="7">
        <f t="shared" si="5"/>
        <v>0</v>
      </c>
      <c r="J53" s="7">
        <v>3.6200000000000002E-4</v>
      </c>
      <c r="K53" s="54"/>
      <c r="L53" s="65">
        <f t="shared" si="6"/>
        <v>0</v>
      </c>
    </row>
    <row r="54" spans="2:12" ht="21" customHeight="1">
      <c r="B54" s="4">
        <v>9</v>
      </c>
      <c r="C54" s="102"/>
      <c r="D54" s="107" t="s">
        <v>80</v>
      </c>
      <c r="E54" s="111"/>
      <c r="F54" s="112"/>
      <c r="G54" s="102"/>
      <c r="H54" s="102"/>
      <c r="I54" s="7">
        <f t="shared" si="5"/>
        <v>0</v>
      </c>
      <c r="J54" s="7">
        <v>3.6200000000000002E-4</v>
      </c>
      <c r="K54" s="54"/>
      <c r="L54" s="65">
        <f t="shared" si="6"/>
        <v>0</v>
      </c>
    </row>
    <row r="55" spans="2:12" ht="21" customHeight="1">
      <c r="B55" s="4">
        <v>10</v>
      </c>
      <c r="C55" s="102"/>
      <c r="D55" s="107" t="s">
        <v>80</v>
      </c>
      <c r="E55" s="111"/>
      <c r="F55" s="112"/>
      <c r="G55" s="102"/>
      <c r="H55" s="102"/>
      <c r="I55" s="7">
        <f t="shared" si="5"/>
        <v>0</v>
      </c>
      <c r="J55" s="7">
        <v>3.6200000000000002E-4</v>
      </c>
      <c r="K55" s="54"/>
      <c r="L55" s="65">
        <f t="shared" si="6"/>
        <v>0</v>
      </c>
    </row>
    <row r="56" spans="2:12" ht="21" customHeight="1">
      <c r="B56" s="4">
        <v>11</v>
      </c>
      <c r="C56" s="102"/>
      <c r="D56" s="107" t="s">
        <v>80</v>
      </c>
      <c r="E56" s="111"/>
      <c r="F56" s="112"/>
      <c r="G56" s="102"/>
      <c r="H56" s="102"/>
      <c r="I56" s="7">
        <f t="shared" si="5"/>
        <v>0</v>
      </c>
      <c r="J56" s="7">
        <v>3.6200000000000002E-4</v>
      </c>
      <c r="K56" s="54"/>
      <c r="L56" s="65">
        <f t="shared" si="6"/>
        <v>0</v>
      </c>
    </row>
    <row r="57" spans="2:12" ht="21" customHeight="1">
      <c r="B57" s="4">
        <v>12</v>
      </c>
      <c r="C57" s="102"/>
      <c r="D57" s="107" t="s">
        <v>80</v>
      </c>
      <c r="E57" s="111"/>
      <c r="F57" s="112"/>
      <c r="G57" s="102"/>
      <c r="H57" s="102"/>
      <c r="I57" s="7">
        <f t="shared" si="5"/>
        <v>0</v>
      </c>
      <c r="J57" s="7">
        <v>3.6200000000000002E-4</v>
      </c>
      <c r="K57" s="54"/>
      <c r="L57" s="65">
        <f t="shared" si="6"/>
        <v>0</v>
      </c>
    </row>
    <row r="58" spans="2:12" ht="21" customHeight="1">
      <c r="B58" s="4">
        <v>13</v>
      </c>
      <c r="C58" s="102"/>
      <c r="D58" s="107" t="s">
        <v>80</v>
      </c>
      <c r="E58" s="111"/>
      <c r="F58" s="112"/>
      <c r="G58" s="102"/>
      <c r="H58" s="102"/>
      <c r="I58" s="7">
        <f t="shared" si="5"/>
        <v>0</v>
      </c>
      <c r="J58" s="7">
        <v>3.6200000000000002E-4</v>
      </c>
      <c r="K58" s="54"/>
      <c r="L58" s="65">
        <f t="shared" si="6"/>
        <v>0</v>
      </c>
    </row>
    <row r="59" spans="2:12" ht="21" customHeight="1">
      <c r="B59" s="4">
        <v>14</v>
      </c>
      <c r="C59" s="102"/>
      <c r="D59" s="107" t="s">
        <v>80</v>
      </c>
      <c r="E59" s="111"/>
      <c r="F59" s="112"/>
      <c r="G59" s="102"/>
      <c r="H59" s="102"/>
      <c r="I59" s="7">
        <f t="shared" si="5"/>
        <v>0</v>
      </c>
      <c r="J59" s="7">
        <v>3.6200000000000002E-4</v>
      </c>
      <c r="K59" s="54"/>
      <c r="L59" s="65">
        <f t="shared" si="6"/>
        <v>0</v>
      </c>
    </row>
    <row r="60" spans="2:12" ht="21" customHeight="1">
      <c r="B60" s="4">
        <v>15</v>
      </c>
      <c r="C60" s="102"/>
      <c r="D60" s="107" t="s">
        <v>80</v>
      </c>
      <c r="E60" s="111"/>
      <c r="F60" s="112"/>
      <c r="G60" s="102"/>
      <c r="H60" s="102"/>
      <c r="I60" s="7">
        <f t="shared" si="5"/>
        <v>0</v>
      </c>
      <c r="J60" s="7">
        <v>3.6200000000000002E-4</v>
      </c>
      <c r="K60" s="54"/>
      <c r="L60" s="65">
        <f t="shared" si="6"/>
        <v>0</v>
      </c>
    </row>
    <row r="61" spans="2:12" ht="21" customHeight="1">
      <c r="B61" s="4">
        <v>16</v>
      </c>
      <c r="C61" s="102"/>
      <c r="D61" s="107" t="s">
        <v>80</v>
      </c>
      <c r="E61" s="111"/>
      <c r="F61" s="112"/>
      <c r="G61" s="102"/>
      <c r="H61" s="102"/>
      <c r="I61" s="7">
        <f t="shared" si="5"/>
        <v>0</v>
      </c>
      <c r="J61" s="7">
        <v>3.6200000000000002E-4</v>
      </c>
      <c r="K61" s="54"/>
      <c r="L61" s="65">
        <f t="shared" si="6"/>
        <v>0</v>
      </c>
    </row>
    <row r="62" spans="2:12" ht="21" customHeight="1">
      <c r="B62" s="4">
        <v>17</v>
      </c>
      <c r="C62" s="102"/>
      <c r="D62" s="107" t="s">
        <v>80</v>
      </c>
      <c r="E62" s="111"/>
      <c r="F62" s="112"/>
      <c r="G62" s="102"/>
      <c r="H62" s="102"/>
      <c r="I62" s="7">
        <f t="shared" si="5"/>
        <v>0</v>
      </c>
      <c r="J62" s="7">
        <v>3.6200000000000002E-4</v>
      </c>
      <c r="K62" s="54"/>
      <c r="L62" s="65">
        <f t="shared" si="6"/>
        <v>0</v>
      </c>
    </row>
    <row r="63" spans="2:12" ht="21" customHeight="1">
      <c r="B63" s="4">
        <v>18</v>
      </c>
      <c r="C63" s="102"/>
      <c r="D63" s="107" t="s">
        <v>80</v>
      </c>
      <c r="E63" s="111"/>
      <c r="F63" s="112"/>
      <c r="G63" s="102"/>
      <c r="H63" s="102"/>
      <c r="I63" s="7">
        <f t="shared" si="5"/>
        <v>0</v>
      </c>
      <c r="J63" s="7">
        <v>3.6200000000000002E-4</v>
      </c>
      <c r="K63" s="54"/>
      <c r="L63" s="65">
        <f t="shared" si="6"/>
        <v>0</v>
      </c>
    </row>
    <row r="64" spans="2:12" ht="21" customHeight="1">
      <c r="B64" s="4">
        <v>19</v>
      </c>
      <c r="C64" s="102"/>
      <c r="D64" s="107" t="s">
        <v>80</v>
      </c>
      <c r="E64" s="111"/>
      <c r="F64" s="112"/>
      <c r="G64" s="102"/>
      <c r="H64" s="102"/>
      <c r="I64" s="7">
        <f t="shared" si="5"/>
        <v>0</v>
      </c>
      <c r="J64" s="7">
        <v>3.6200000000000002E-4</v>
      </c>
      <c r="K64" s="54"/>
      <c r="L64" s="65">
        <f t="shared" si="6"/>
        <v>0</v>
      </c>
    </row>
    <row r="65" spans="2:12" ht="21" customHeight="1">
      <c r="B65" s="4">
        <v>20</v>
      </c>
      <c r="C65" s="102"/>
      <c r="D65" s="107" t="s">
        <v>80</v>
      </c>
      <c r="E65" s="111"/>
      <c r="F65" s="112"/>
      <c r="G65" s="102"/>
      <c r="H65" s="102"/>
      <c r="I65" s="7">
        <f t="shared" si="5"/>
        <v>0</v>
      </c>
      <c r="J65" s="7">
        <v>3.6200000000000002E-4</v>
      </c>
      <c r="K65" s="54"/>
      <c r="L65" s="65">
        <f t="shared" si="6"/>
        <v>0</v>
      </c>
    </row>
    <row r="66" spans="2:12" ht="21" customHeight="1">
      <c r="B66" s="4">
        <v>21</v>
      </c>
      <c r="C66" s="102"/>
      <c r="D66" s="107" t="s">
        <v>80</v>
      </c>
      <c r="E66" s="111"/>
      <c r="F66" s="112"/>
      <c r="G66" s="102"/>
      <c r="H66" s="102"/>
      <c r="I66" s="7">
        <f t="shared" si="5"/>
        <v>0</v>
      </c>
      <c r="J66" s="7">
        <v>3.6200000000000002E-4</v>
      </c>
      <c r="K66" s="54"/>
      <c r="L66" s="65">
        <f t="shared" si="6"/>
        <v>0</v>
      </c>
    </row>
    <row r="67" spans="2:12" ht="21" customHeight="1">
      <c r="B67" s="4">
        <v>22</v>
      </c>
      <c r="C67" s="102"/>
      <c r="D67" s="107" t="s">
        <v>80</v>
      </c>
      <c r="E67" s="111"/>
      <c r="F67" s="112"/>
      <c r="G67" s="102"/>
      <c r="H67" s="102"/>
      <c r="I67" s="7">
        <f t="shared" si="5"/>
        <v>0</v>
      </c>
      <c r="J67" s="7">
        <v>3.6200000000000002E-4</v>
      </c>
      <c r="K67" s="54"/>
      <c r="L67" s="65">
        <f t="shared" si="6"/>
        <v>0</v>
      </c>
    </row>
    <row r="68" spans="2:12" ht="21" customHeight="1">
      <c r="B68" s="4">
        <v>23</v>
      </c>
      <c r="C68" s="102"/>
      <c r="D68" s="107" t="s">
        <v>80</v>
      </c>
      <c r="E68" s="111"/>
      <c r="F68" s="112"/>
      <c r="G68" s="102"/>
      <c r="H68" s="102"/>
      <c r="I68" s="7">
        <f t="shared" si="3"/>
        <v>0</v>
      </c>
      <c r="J68" s="7">
        <v>3.6200000000000002E-4</v>
      </c>
      <c r="K68" s="54"/>
      <c r="L68" s="65">
        <f t="shared" si="4"/>
        <v>0</v>
      </c>
    </row>
    <row r="69" spans="2:12" ht="21" customHeight="1">
      <c r="B69" s="105" t="s">
        <v>77</v>
      </c>
      <c r="C69" s="104"/>
      <c r="D69" s="11"/>
      <c r="E69" s="12" t="s">
        <v>76</v>
      </c>
      <c r="F69" s="86" t="s">
        <v>76</v>
      </c>
      <c r="G69" s="10" t="s">
        <v>76</v>
      </c>
      <c r="H69" s="10" t="s">
        <v>76</v>
      </c>
      <c r="I69" s="108"/>
      <c r="J69" s="7">
        <v>3.6200000000000002E-4</v>
      </c>
      <c r="K69" s="55"/>
      <c r="L69" s="65">
        <f>ROUND(I69*J69,0)</f>
        <v>0</v>
      </c>
    </row>
    <row r="70" spans="2:12" ht="21" customHeight="1">
      <c r="B70" s="14"/>
      <c r="C70" s="15"/>
      <c r="D70" s="16" t="s">
        <v>4</v>
      </c>
      <c r="E70" s="14"/>
      <c r="F70" s="87"/>
      <c r="G70" s="15"/>
      <c r="H70" s="15"/>
      <c r="I70" s="15"/>
      <c r="J70" s="17"/>
      <c r="K70" s="56"/>
      <c r="L70" s="18">
        <f>SUM(L46:L69)</f>
        <v>0</v>
      </c>
    </row>
    <row r="71" spans="2:12" ht="21" customHeight="1">
      <c r="B71" s="125"/>
      <c r="C71" s="126"/>
      <c r="D71" s="127"/>
      <c r="E71" s="125"/>
      <c r="F71" s="128"/>
      <c r="G71" s="126"/>
      <c r="H71" s="126"/>
      <c r="I71" s="126"/>
      <c r="J71" s="129"/>
      <c r="K71" s="130"/>
      <c r="L71" s="131"/>
    </row>
    <row r="72" spans="2:12" ht="21" customHeight="1">
      <c r="B72" s="143" t="s">
        <v>57</v>
      </c>
      <c r="C72" s="144"/>
      <c r="D72" s="144"/>
      <c r="E72" s="22"/>
      <c r="F72" s="81"/>
      <c r="G72" s="23"/>
      <c r="H72" s="23"/>
      <c r="I72" s="23"/>
      <c r="J72" s="23"/>
      <c r="K72" s="57"/>
      <c r="L72" s="24"/>
    </row>
    <row r="73" spans="2:12" ht="21" customHeight="1">
      <c r="B73" s="160" t="s">
        <v>58</v>
      </c>
      <c r="C73" s="144"/>
      <c r="D73" s="144"/>
      <c r="E73" s="22"/>
      <c r="F73" s="81"/>
      <c r="G73" s="23"/>
      <c r="H73" s="23"/>
      <c r="I73" s="23"/>
      <c r="J73" s="23"/>
      <c r="K73" s="57"/>
      <c r="L73" s="24"/>
    </row>
    <row r="74" spans="2:12" ht="30" customHeight="1">
      <c r="B74" s="145" t="s">
        <v>0</v>
      </c>
      <c r="C74" s="139" t="s">
        <v>60</v>
      </c>
      <c r="D74" s="140"/>
      <c r="E74" s="164" t="s">
        <v>127</v>
      </c>
      <c r="F74" s="165"/>
      <c r="G74" s="79" t="s">
        <v>61</v>
      </c>
      <c r="H74" s="1" t="s">
        <v>62</v>
      </c>
      <c r="I74" s="2"/>
      <c r="J74" s="79"/>
      <c r="K74" s="1"/>
      <c r="L74" s="33" t="s">
        <v>63</v>
      </c>
    </row>
    <row r="75" spans="2:12" ht="21" customHeight="1">
      <c r="B75" s="146"/>
      <c r="C75" s="141"/>
      <c r="D75" s="142"/>
      <c r="E75" s="91"/>
      <c r="F75" s="92" t="s">
        <v>64</v>
      </c>
      <c r="G75" s="80" t="s">
        <v>70</v>
      </c>
      <c r="H75" s="80" t="s">
        <v>50</v>
      </c>
      <c r="I75" s="52"/>
      <c r="J75" s="80"/>
      <c r="K75" s="80"/>
      <c r="L75" s="39" t="s">
        <v>45</v>
      </c>
    </row>
    <row r="76" spans="2:12" ht="21" customHeight="1">
      <c r="B76" s="44">
        <v>1</v>
      </c>
      <c r="C76" s="166"/>
      <c r="D76" s="167"/>
      <c r="E76" s="124"/>
      <c r="F76" s="93" t="e">
        <f>VLOOKUP(C76,排出係数等!$B$64:$D$71,2,FALSE)</f>
        <v>#N/A</v>
      </c>
      <c r="G76" s="93" t="e">
        <f>VLOOKUP(C76,排出係数等!$B$64:$D$71,3,FALSE)</f>
        <v>#N/A</v>
      </c>
      <c r="H76" s="70">
        <v>25</v>
      </c>
      <c r="I76" s="45"/>
      <c r="J76" s="6"/>
      <c r="K76" s="54"/>
      <c r="L76" s="47" t="e">
        <f>ROUND(E76*G76*H76,0)</f>
        <v>#N/A</v>
      </c>
    </row>
    <row r="77" spans="2:12" ht="21" customHeight="1">
      <c r="B77" s="4">
        <v>2</v>
      </c>
      <c r="C77" s="135"/>
      <c r="D77" s="136"/>
      <c r="E77" s="111"/>
      <c r="F77" s="94" t="e">
        <f>VLOOKUP(C77,排出係数等!$B$64:$D$71,2,FALSE)</f>
        <v>#N/A</v>
      </c>
      <c r="G77" s="94" t="e">
        <f>VLOOKUP(C77,排出係数等!$B$64:$D$71,3,FALSE)</f>
        <v>#N/A</v>
      </c>
      <c r="H77" s="70">
        <v>25</v>
      </c>
      <c r="I77" s="7"/>
      <c r="J77" s="6"/>
      <c r="K77" s="54"/>
      <c r="L77" s="65" t="e">
        <f t="shared" ref="L77:L81" si="7">ROUND(E77*G77*H77*I77*J77*K77,0)</f>
        <v>#N/A</v>
      </c>
    </row>
    <row r="78" spans="2:12" ht="21" customHeight="1">
      <c r="B78" s="4">
        <v>3</v>
      </c>
      <c r="C78" s="135"/>
      <c r="D78" s="136"/>
      <c r="E78" s="111"/>
      <c r="F78" s="94" t="e">
        <f>VLOOKUP(C78,排出係数等!$B$64:$D$71,2,FALSE)</f>
        <v>#N/A</v>
      </c>
      <c r="G78" s="94" t="e">
        <f>VLOOKUP(C78,排出係数等!$B$64:$D$71,3,FALSE)</f>
        <v>#N/A</v>
      </c>
      <c r="H78" s="70">
        <v>25</v>
      </c>
      <c r="I78" s="7"/>
      <c r="J78" s="6"/>
      <c r="K78" s="54"/>
      <c r="L78" s="65" t="e">
        <f t="shared" si="7"/>
        <v>#N/A</v>
      </c>
    </row>
    <row r="79" spans="2:12" ht="21" customHeight="1">
      <c r="B79" s="4">
        <v>4</v>
      </c>
      <c r="C79" s="135"/>
      <c r="D79" s="136"/>
      <c r="E79" s="111"/>
      <c r="F79" s="94" t="e">
        <f>VLOOKUP(C79,排出係数等!$B$64:$D$71,2,FALSE)</f>
        <v>#N/A</v>
      </c>
      <c r="G79" s="94" t="e">
        <f>VLOOKUP(C79,排出係数等!$B$64:$D$71,3,FALSE)</f>
        <v>#N/A</v>
      </c>
      <c r="H79" s="70">
        <v>25</v>
      </c>
      <c r="I79" s="7"/>
      <c r="J79" s="6"/>
      <c r="K79" s="54"/>
      <c r="L79" s="65" t="e">
        <f t="shared" si="7"/>
        <v>#N/A</v>
      </c>
    </row>
    <row r="80" spans="2:12" ht="21" customHeight="1">
      <c r="B80" s="4">
        <v>5</v>
      </c>
      <c r="C80" s="135"/>
      <c r="D80" s="136"/>
      <c r="E80" s="111"/>
      <c r="F80" s="94" t="e">
        <f>VLOOKUP(C80,排出係数等!$B$64:$D$71,2,FALSE)</f>
        <v>#N/A</v>
      </c>
      <c r="G80" s="94" t="e">
        <f>VLOOKUP(C80,排出係数等!$B$64:$D$71,3,FALSE)</f>
        <v>#N/A</v>
      </c>
      <c r="H80" s="70">
        <v>25</v>
      </c>
      <c r="I80" s="7"/>
      <c r="J80" s="6"/>
      <c r="K80" s="54"/>
      <c r="L80" s="65" t="e">
        <f t="shared" si="7"/>
        <v>#N/A</v>
      </c>
    </row>
    <row r="81" spans="2:12" ht="21" customHeight="1">
      <c r="B81" s="4">
        <v>6</v>
      </c>
      <c r="C81" s="135"/>
      <c r="D81" s="136"/>
      <c r="E81" s="111"/>
      <c r="F81" s="94" t="e">
        <f>VLOOKUP(C81,排出係数等!$B$64:$D$71,2,FALSE)</f>
        <v>#N/A</v>
      </c>
      <c r="G81" s="94" t="e">
        <f>VLOOKUP(C81,排出係数等!$B$64:$D$71,3,FALSE)</f>
        <v>#N/A</v>
      </c>
      <c r="H81" s="70">
        <v>25</v>
      </c>
      <c r="I81" s="7"/>
      <c r="J81" s="6"/>
      <c r="K81" s="54"/>
      <c r="L81" s="65" t="e">
        <f t="shared" si="7"/>
        <v>#N/A</v>
      </c>
    </row>
    <row r="82" spans="2:12" ht="21" customHeight="1">
      <c r="B82" s="9"/>
      <c r="C82" s="137"/>
      <c r="D82" s="138"/>
      <c r="E82" s="12"/>
      <c r="F82" s="80"/>
      <c r="G82" s="80"/>
      <c r="H82" s="55"/>
      <c r="I82" s="10"/>
      <c r="J82" s="13"/>
      <c r="K82" s="55"/>
      <c r="L82" s="66"/>
    </row>
    <row r="83" spans="2:12" ht="21" customHeight="1">
      <c r="B83" s="14"/>
      <c r="C83" s="15"/>
      <c r="D83" s="16" t="s">
        <v>4</v>
      </c>
      <c r="E83" s="14"/>
      <c r="F83" s="87"/>
      <c r="G83" s="15"/>
      <c r="H83" s="15"/>
      <c r="I83" s="15"/>
      <c r="J83" s="17"/>
      <c r="K83" s="56"/>
      <c r="L83" s="18" t="e">
        <f>SUM(L76:L82)</f>
        <v>#N/A</v>
      </c>
    </row>
    <row r="84" spans="2:12" ht="21" customHeight="1">
      <c r="B84" s="4"/>
      <c r="C84" s="7"/>
      <c r="D84" s="25"/>
      <c r="E84" s="8"/>
      <c r="F84" s="85"/>
      <c r="G84" s="7"/>
      <c r="H84" s="7"/>
      <c r="I84" s="7"/>
      <c r="J84" s="6"/>
      <c r="K84" s="54"/>
      <c r="L84" s="26"/>
    </row>
    <row r="85" spans="2:12" ht="21" customHeight="1">
      <c r="B85" s="160" t="s">
        <v>59</v>
      </c>
      <c r="C85" s="144"/>
      <c r="D85" s="144"/>
      <c r="E85" s="22"/>
      <c r="F85" s="81"/>
      <c r="G85" s="23"/>
      <c r="H85" s="23"/>
      <c r="I85" s="23"/>
      <c r="J85" s="23"/>
      <c r="K85" s="57"/>
      <c r="L85" s="24"/>
    </row>
    <row r="86" spans="2:12" ht="30" customHeight="1">
      <c r="B86" s="145" t="s">
        <v>0</v>
      </c>
      <c r="C86" s="139" t="s">
        <v>60</v>
      </c>
      <c r="D86" s="140"/>
      <c r="E86" s="164" t="s">
        <v>127</v>
      </c>
      <c r="F86" s="165"/>
      <c r="G86" s="79" t="s">
        <v>61</v>
      </c>
      <c r="H86" s="1" t="s">
        <v>62</v>
      </c>
      <c r="I86" s="2"/>
      <c r="J86" s="79"/>
      <c r="K86" s="1"/>
      <c r="L86" s="33" t="s">
        <v>63</v>
      </c>
    </row>
    <row r="87" spans="2:12" ht="21" customHeight="1">
      <c r="B87" s="163"/>
      <c r="C87" s="141"/>
      <c r="D87" s="142"/>
      <c r="E87" s="91"/>
      <c r="F87" s="92" t="s">
        <v>64</v>
      </c>
      <c r="G87" s="80" t="s">
        <v>70</v>
      </c>
      <c r="H87" s="80" t="s">
        <v>50</v>
      </c>
      <c r="I87" s="95"/>
      <c r="J87" s="80"/>
      <c r="K87" s="80"/>
      <c r="L87" s="39" t="s">
        <v>45</v>
      </c>
    </row>
    <row r="88" spans="2:12" ht="21" customHeight="1">
      <c r="B88" s="4">
        <v>1</v>
      </c>
      <c r="C88" s="166"/>
      <c r="D88" s="167"/>
      <c r="E88" s="124"/>
      <c r="F88" s="93" t="e">
        <f>VLOOKUP(C88,排出係数等!$B$75:$D$81,2,FALSE)</f>
        <v>#N/A</v>
      </c>
      <c r="G88" s="93" t="e">
        <f>VLOOKUP(C88,排出係数等!$B$75:$D$81,3,FALSE)</f>
        <v>#N/A</v>
      </c>
      <c r="H88" s="5">
        <v>298</v>
      </c>
      <c r="I88" s="5"/>
      <c r="J88" s="6"/>
      <c r="K88" s="54"/>
      <c r="L88" s="47" t="e">
        <f>ROUND(E88*G88*H88,0)</f>
        <v>#N/A</v>
      </c>
    </row>
    <row r="89" spans="2:12" ht="21" customHeight="1">
      <c r="B89" s="4">
        <v>2</v>
      </c>
      <c r="C89" s="135"/>
      <c r="D89" s="136"/>
      <c r="E89" s="111"/>
      <c r="F89" s="94" t="e">
        <f>VLOOKUP(C89,排出係数等!$B$75:$D$81,2,FALSE)</f>
        <v>#N/A</v>
      </c>
      <c r="G89" s="94" t="e">
        <f>VLOOKUP(C89,排出係数等!$B$75:$D$81,3,FALSE)</f>
        <v>#N/A</v>
      </c>
      <c r="H89" s="7">
        <v>298</v>
      </c>
      <c r="I89" s="7"/>
      <c r="J89" s="6"/>
      <c r="K89" s="54"/>
      <c r="L89" s="65" t="e">
        <f t="shared" ref="L89:L93" si="8">ROUND(E89*G89*H89,0)</f>
        <v>#N/A</v>
      </c>
    </row>
    <row r="90" spans="2:12" ht="21" customHeight="1">
      <c r="B90" s="4">
        <v>3</v>
      </c>
      <c r="C90" s="135"/>
      <c r="D90" s="136"/>
      <c r="E90" s="111"/>
      <c r="F90" s="94" t="e">
        <f>VLOOKUP(C90,排出係数等!$B$75:$D$81,2,FALSE)</f>
        <v>#N/A</v>
      </c>
      <c r="G90" s="94" t="e">
        <f>VLOOKUP(C90,排出係数等!$B$75:$D$81,3,FALSE)</f>
        <v>#N/A</v>
      </c>
      <c r="H90" s="7">
        <v>298</v>
      </c>
      <c r="I90" s="7"/>
      <c r="J90" s="6"/>
      <c r="K90" s="54"/>
      <c r="L90" s="65" t="e">
        <f t="shared" si="8"/>
        <v>#N/A</v>
      </c>
    </row>
    <row r="91" spans="2:12" ht="21" customHeight="1">
      <c r="B91" s="4">
        <v>4</v>
      </c>
      <c r="C91" s="135"/>
      <c r="D91" s="136"/>
      <c r="E91" s="111"/>
      <c r="F91" s="94" t="e">
        <f>VLOOKUP(C91,排出係数等!$B$75:$D$81,2,FALSE)</f>
        <v>#N/A</v>
      </c>
      <c r="G91" s="94" t="e">
        <f>VLOOKUP(C91,排出係数等!$B$75:$D$81,3,FALSE)</f>
        <v>#N/A</v>
      </c>
      <c r="H91" s="7">
        <v>298</v>
      </c>
      <c r="I91" s="7"/>
      <c r="J91" s="6"/>
      <c r="K91" s="54"/>
      <c r="L91" s="65" t="e">
        <f t="shared" si="8"/>
        <v>#N/A</v>
      </c>
    </row>
    <row r="92" spans="2:12" ht="21" customHeight="1">
      <c r="B92" s="4">
        <v>5</v>
      </c>
      <c r="C92" s="135"/>
      <c r="D92" s="136"/>
      <c r="E92" s="111"/>
      <c r="F92" s="94" t="e">
        <f>VLOOKUP(C92,排出係数等!$B$75:$D$81,2,FALSE)</f>
        <v>#N/A</v>
      </c>
      <c r="G92" s="94" t="e">
        <f>VLOOKUP(C92,排出係数等!$B$75:$D$81,3,FALSE)</f>
        <v>#N/A</v>
      </c>
      <c r="H92" s="7">
        <v>298</v>
      </c>
      <c r="I92" s="7"/>
      <c r="J92" s="6"/>
      <c r="K92" s="54"/>
      <c r="L92" s="65" t="e">
        <f t="shared" si="8"/>
        <v>#N/A</v>
      </c>
    </row>
    <row r="93" spans="2:12" ht="21" customHeight="1">
      <c r="B93" s="4">
        <v>6</v>
      </c>
      <c r="C93" s="135"/>
      <c r="D93" s="136"/>
      <c r="E93" s="111"/>
      <c r="F93" s="94" t="e">
        <f>VLOOKUP(C93,排出係数等!$B$75:$D$81,2,FALSE)</f>
        <v>#N/A</v>
      </c>
      <c r="G93" s="94" t="e">
        <f>VLOOKUP(C93,排出係数等!$B$75:$D$81,3,FALSE)</f>
        <v>#N/A</v>
      </c>
      <c r="H93" s="7">
        <v>298</v>
      </c>
      <c r="I93" s="7"/>
      <c r="J93" s="6"/>
      <c r="K93" s="54"/>
      <c r="L93" s="65" t="e">
        <f t="shared" si="8"/>
        <v>#N/A</v>
      </c>
    </row>
    <row r="94" spans="2:12" ht="21" customHeight="1">
      <c r="B94" s="9"/>
      <c r="C94" s="137"/>
      <c r="D94" s="138"/>
      <c r="E94" s="12"/>
      <c r="F94" s="80"/>
      <c r="G94" s="80"/>
      <c r="H94" s="10"/>
      <c r="I94" s="10"/>
      <c r="J94" s="13"/>
      <c r="K94" s="55"/>
      <c r="L94" s="66"/>
    </row>
    <row r="95" spans="2:12" ht="21" customHeight="1">
      <c r="B95" s="14"/>
      <c r="C95" s="15"/>
      <c r="D95" s="16" t="s">
        <v>4</v>
      </c>
      <c r="E95" s="14"/>
      <c r="F95" s="87"/>
      <c r="G95" s="15"/>
      <c r="H95" s="15"/>
      <c r="I95" s="15"/>
      <c r="J95" s="17"/>
      <c r="K95" s="56"/>
      <c r="L95" s="18" t="e">
        <f>SUM(L88:L94)</f>
        <v>#N/A</v>
      </c>
    </row>
    <row r="96" spans="2:12" ht="21" customHeight="1">
      <c r="B96" s="4"/>
      <c r="C96" s="7"/>
      <c r="D96" s="25"/>
      <c r="E96" s="8"/>
      <c r="F96" s="85"/>
      <c r="G96" s="7"/>
      <c r="H96" s="7"/>
      <c r="I96" s="7"/>
      <c r="J96" s="6"/>
      <c r="K96" s="54"/>
      <c r="L96" s="26"/>
    </row>
    <row r="97" spans="2:12" ht="21" customHeight="1">
      <c r="B97" s="4"/>
      <c r="C97" s="7"/>
      <c r="D97" s="25"/>
      <c r="E97" s="12"/>
      <c r="F97" s="86"/>
      <c r="G97" s="10"/>
      <c r="H97" s="10"/>
      <c r="I97" s="10"/>
      <c r="J97" s="13"/>
      <c r="K97" s="55"/>
      <c r="L97" s="96" t="s">
        <v>72</v>
      </c>
    </row>
    <row r="98" spans="2:12" ht="21" customHeight="1">
      <c r="B98" s="143" t="s">
        <v>74</v>
      </c>
      <c r="C98" s="144"/>
      <c r="D98" s="144"/>
      <c r="E98" s="97"/>
      <c r="F98" s="98"/>
      <c r="G98" s="98"/>
      <c r="H98" s="98"/>
      <c r="I98" s="98"/>
      <c r="J98" s="99"/>
      <c r="K98" s="99"/>
      <c r="L98" s="100" t="e">
        <f>SUMIF($D$4:$D$71,"＜　小　計　＞",$L$4:$L$71)</f>
        <v>#N/A</v>
      </c>
    </row>
    <row r="99" spans="2:12" ht="21" customHeight="1">
      <c r="B99" s="143" t="s">
        <v>73</v>
      </c>
      <c r="C99" s="144"/>
      <c r="D99" s="144"/>
      <c r="E99" s="97"/>
      <c r="F99" s="98"/>
      <c r="G99" s="98"/>
      <c r="H99" s="98"/>
      <c r="I99" s="98"/>
      <c r="J99" s="99"/>
      <c r="K99" s="99"/>
      <c r="L99" s="100" t="e">
        <f ca="1">SUMIF($D$72:$D$95,"＜　小　計　＞",$L$72:$L$75)</f>
        <v>#N/A</v>
      </c>
    </row>
    <row r="100" spans="2:12" ht="21" customHeight="1">
      <c r="B100" s="168" t="s">
        <v>5</v>
      </c>
      <c r="C100" s="169"/>
      <c r="D100" s="170"/>
      <c r="E100" s="27"/>
      <c r="F100" s="89"/>
      <c r="G100" s="28"/>
      <c r="H100" s="28"/>
      <c r="I100" s="28"/>
      <c r="J100" s="28"/>
      <c r="K100" s="58"/>
      <c r="L100" s="29" t="e">
        <f>SUM(L98:L99)</f>
        <v>#N/A</v>
      </c>
    </row>
    <row r="101" spans="2:12" ht="21" customHeight="1">
      <c r="B101" s="3" t="s">
        <v>6</v>
      </c>
      <c r="L101" s="35"/>
    </row>
    <row r="102" spans="2:12" ht="21" customHeight="1">
      <c r="C102" s="113"/>
      <c r="D102" s="34" t="s">
        <v>81</v>
      </c>
    </row>
  </sheetData>
  <mergeCells count="52">
    <mergeCell ref="C88:D88"/>
    <mergeCell ref="C89:D89"/>
    <mergeCell ref="B98:D98"/>
    <mergeCell ref="B99:D99"/>
    <mergeCell ref="B100:D100"/>
    <mergeCell ref="C90:D90"/>
    <mergeCell ref="C91:D91"/>
    <mergeCell ref="C92:D92"/>
    <mergeCell ref="C93:D93"/>
    <mergeCell ref="C94:D94"/>
    <mergeCell ref="B86:B87"/>
    <mergeCell ref="C86:D87"/>
    <mergeCell ref="E86:F86"/>
    <mergeCell ref="E74:F74"/>
    <mergeCell ref="C76:D76"/>
    <mergeCell ref="C77:D77"/>
    <mergeCell ref="C78:D78"/>
    <mergeCell ref="C79:D79"/>
    <mergeCell ref="B85:D85"/>
    <mergeCell ref="G20:G21"/>
    <mergeCell ref="B32:B33"/>
    <mergeCell ref="C32:C33"/>
    <mergeCell ref="D32:D33"/>
    <mergeCell ref="G32:G33"/>
    <mergeCell ref="B31:D31"/>
    <mergeCell ref="E20:F20"/>
    <mergeCell ref="E32:F32"/>
    <mergeCell ref="B20:B21"/>
    <mergeCell ref="C20:C21"/>
    <mergeCell ref="D20:D21"/>
    <mergeCell ref="G6:G7"/>
    <mergeCell ref="B6:B7"/>
    <mergeCell ref="C6:C7"/>
    <mergeCell ref="D6:D7"/>
    <mergeCell ref="B5:D5"/>
    <mergeCell ref="E6:F6"/>
    <mergeCell ref="B1:C1"/>
    <mergeCell ref="D1:E1"/>
    <mergeCell ref="C81:D81"/>
    <mergeCell ref="C82:D82"/>
    <mergeCell ref="C74:D75"/>
    <mergeCell ref="C80:D80"/>
    <mergeCell ref="B72:D72"/>
    <mergeCell ref="B74:B75"/>
    <mergeCell ref="B4:D4"/>
    <mergeCell ref="B8:D8"/>
    <mergeCell ref="B19:D19"/>
    <mergeCell ref="B43:D43"/>
    <mergeCell ref="B73:D73"/>
    <mergeCell ref="B44:B45"/>
    <mergeCell ref="C44:C45"/>
    <mergeCell ref="D44:D45"/>
  </mergeCells>
  <phoneticPr fontId="1"/>
  <printOptions horizontalCentered="1"/>
  <pageMargins left="0.39370078740157483" right="0.39370078740157483" top="0.39370078740157483" bottom="0.19685039370078741" header="0.31496062992125984" footer="0.31496062992125984"/>
  <pageSetup paperSize="9" scale="51" fitToHeight="100" orientation="portrait" errors="blank" r:id="rId1"/>
  <rowBreaks count="1" manualBreakCount="1">
    <brk id="71" min="1" max="1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5B1422B-6E55-4FCE-AD58-DB431C375F55}">
          <x14:formula1>
            <xm:f>排出係数等!$B$10:$B$20</xm:f>
          </x14:formula1>
          <xm:sqref>D9:D15</xm:sqref>
        </x14:dataValidation>
        <x14:dataValidation type="list" allowBlank="1" showInputMessage="1" showErrorMessage="1" xr:uid="{336A1BB8-BB51-43BA-8804-0A16F6FA5852}">
          <x14:formula1>
            <xm:f>排出係数等!$B$24:$B$33</xm:f>
          </x14:formula1>
          <xm:sqref>D22:D27</xm:sqref>
        </x14:dataValidation>
        <x14:dataValidation type="list" allowBlank="1" showInputMessage="1" showErrorMessage="1" xr:uid="{CCC86987-0DDA-4451-9371-591F7375C41D}">
          <x14:formula1>
            <xm:f>排出係数等!$B$38:$B$60</xm:f>
          </x14:formula1>
          <xm:sqref>D34:D39</xm:sqref>
        </x14:dataValidation>
        <x14:dataValidation type="list" allowBlank="1" showInputMessage="1" showErrorMessage="1" xr:uid="{664D5493-C8D3-4D52-9971-EE427CAF2993}">
          <x14:formula1>
            <xm:f>排出係数等!$B$64:$B$71</xm:f>
          </x14:formula1>
          <xm:sqref>C76:D81</xm:sqref>
        </x14:dataValidation>
        <x14:dataValidation type="list" allowBlank="1" showInputMessage="1" showErrorMessage="1" xr:uid="{ECFCDA0D-AB0D-4BF2-896B-4F2E22758BD1}">
          <x14:formula1>
            <xm:f>排出係数等!$B$75:$B$81</xm:f>
          </x14:formula1>
          <xm:sqref>C88:D93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E4ED-56D1-4C56-ACBE-4665D9819DD8}">
  <sheetPr>
    <pageSetUpPr fitToPage="1"/>
  </sheetPr>
  <dimension ref="B1:F81"/>
  <sheetViews>
    <sheetView showGridLines="0" tabSelected="1" topLeftCell="A64" zoomScaleNormal="100" zoomScaleSheetLayoutView="46" workbookViewId="0">
      <selection activeCell="AD66" sqref="AD66"/>
    </sheetView>
  </sheetViews>
  <sheetFormatPr defaultRowHeight="15"/>
  <cols>
    <col min="1" max="1" width="9" style="3"/>
    <col min="2" max="2" width="50.75" style="3" customWidth="1"/>
    <col min="3" max="5" width="18.625" style="3" customWidth="1"/>
    <col min="6" max="6" width="11.25" style="3" customWidth="1"/>
    <col min="7" max="16384" width="9" style="3"/>
  </cols>
  <sheetData>
    <row r="1" spans="2:6">
      <c r="B1" s="34" t="s">
        <v>126</v>
      </c>
      <c r="E1" s="117" t="s">
        <v>83</v>
      </c>
      <c r="F1" s="117"/>
    </row>
    <row r="2" spans="2:6" ht="17.25">
      <c r="B2" s="60" t="s">
        <v>17</v>
      </c>
    </row>
    <row r="3" spans="2:6">
      <c r="B3" s="120" t="s">
        <v>18</v>
      </c>
      <c r="C3" s="120" t="s">
        <v>19</v>
      </c>
    </row>
    <row r="4" spans="2:6" ht="16.5">
      <c r="B4" s="61" t="s">
        <v>20</v>
      </c>
      <c r="C4" s="61">
        <v>1</v>
      </c>
    </row>
    <row r="5" spans="2:6">
      <c r="B5" s="61" t="s">
        <v>21</v>
      </c>
      <c r="C5" s="61">
        <v>25</v>
      </c>
    </row>
    <row r="6" spans="2:6">
      <c r="B6" s="61" t="s">
        <v>22</v>
      </c>
      <c r="C6" s="61">
        <v>298</v>
      </c>
    </row>
    <row r="8" spans="2:6" ht="17.25">
      <c r="B8" s="60" t="s">
        <v>23</v>
      </c>
    </row>
    <row r="9" spans="2:6" ht="16.5">
      <c r="B9" s="120" t="s">
        <v>24</v>
      </c>
      <c r="C9" s="121" t="s">
        <v>121</v>
      </c>
      <c r="D9" s="119" t="s">
        <v>125</v>
      </c>
      <c r="E9" s="120" t="s">
        <v>25</v>
      </c>
    </row>
    <row r="10" spans="2:6">
      <c r="B10" s="61" t="s">
        <v>26</v>
      </c>
      <c r="C10" s="122" t="s">
        <v>65</v>
      </c>
      <c r="D10" s="72">
        <v>2.71</v>
      </c>
      <c r="E10" s="61" t="s">
        <v>27</v>
      </c>
    </row>
    <row r="11" spans="2:6">
      <c r="B11" s="61" t="s">
        <v>28</v>
      </c>
      <c r="C11" s="122" t="s">
        <v>65</v>
      </c>
      <c r="D11" s="72">
        <v>3</v>
      </c>
      <c r="E11" s="61"/>
    </row>
    <row r="12" spans="2:6">
      <c r="B12" s="61" t="s">
        <v>29</v>
      </c>
      <c r="C12" s="122" t="s">
        <v>65</v>
      </c>
      <c r="D12" s="72">
        <v>2.4900000000000002</v>
      </c>
      <c r="E12" s="61"/>
    </row>
    <row r="13" spans="2:6">
      <c r="B13" s="61" t="s">
        <v>30</v>
      </c>
      <c r="C13" s="122" t="s">
        <v>65</v>
      </c>
      <c r="D13" s="72">
        <v>2.58</v>
      </c>
      <c r="E13" s="61"/>
    </row>
    <row r="14" spans="2:6">
      <c r="B14" s="61" t="s">
        <v>31</v>
      </c>
      <c r="C14" s="122" t="s">
        <v>65</v>
      </c>
      <c r="D14" s="72">
        <v>2.3199999999999998</v>
      </c>
      <c r="E14" s="61"/>
    </row>
    <row r="15" spans="2:6">
      <c r="B15" s="61" t="s">
        <v>32</v>
      </c>
      <c r="C15" s="122" t="s">
        <v>65</v>
      </c>
      <c r="D15" s="72">
        <v>3</v>
      </c>
      <c r="E15" s="61"/>
    </row>
    <row r="16" spans="2:6">
      <c r="B16" s="61" t="s">
        <v>33</v>
      </c>
      <c r="C16" s="122" t="s">
        <v>68</v>
      </c>
      <c r="D16" s="72">
        <v>2.7</v>
      </c>
      <c r="E16" s="61"/>
    </row>
    <row r="17" spans="2:5" ht="18">
      <c r="B17" s="61" t="s">
        <v>34</v>
      </c>
      <c r="C17" s="122" t="s">
        <v>69</v>
      </c>
      <c r="D17" s="72">
        <v>2.2200000000000002</v>
      </c>
      <c r="E17" s="61"/>
    </row>
    <row r="18" spans="2:5" ht="18">
      <c r="B18" s="61" t="s">
        <v>35</v>
      </c>
      <c r="C18" s="122" t="s">
        <v>69</v>
      </c>
      <c r="D18" s="72">
        <v>2.23</v>
      </c>
      <c r="E18" s="61"/>
    </row>
    <row r="19" spans="2:5">
      <c r="B19" s="61" t="s">
        <v>36</v>
      </c>
      <c r="C19" s="122" t="s">
        <v>68</v>
      </c>
      <c r="D19" s="72">
        <v>2.33</v>
      </c>
      <c r="E19" s="61"/>
    </row>
    <row r="20" spans="2:5">
      <c r="B20" s="61" t="s">
        <v>37</v>
      </c>
      <c r="C20" s="122" t="s">
        <v>68</v>
      </c>
      <c r="D20" s="72">
        <v>3.17</v>
      </c>
      <c r="E20" s="61"/>
    </row>
    <row r="22" spans="2:5">
      <c r="B22" s="60" t="s">
        <v>38</v>
      </c>
    </row>
    <row r="23" spans="2:5" ht="16.5">
      <c r="B23" s="120" t="s">
        <v>84</v>
      </c>
      <c r="C23" s="121" t="s">
        <v>121</v>
      </c>
      <c r="D23" s="119" t="s">
        <v>123</v>
      </c>
      <c r="E23" s="120" t="s">
        <v>25</v>
      </c>
    </row>
    <row r="24" spans="2:5">
      <c r="B24" s="61" t="s">
        <v>85</v>
      </c>
      <c r="C24" s="122" t="s">
        <v>68</v>
      </c>
      <c r="D24" s="71">
        <v>1.1000000000000001</v>
      </c>
      <c r="E24" s="61"/>
    </row>
    <row r="25" spans="2:5">
      <c r="B25" s="61" t="s">
        <v>86</v>
      </c>
      <c r="C25" s="122" t="s">
        <v>68</v>
      </c>
      <c r="D25" s="71">
        <v>2.2999999999999998</v>
      </c>
      <c r="E25" s="61"/>
    </row>
    <row r="26" spans="2:5">
      <c r="B26" s="61" t="s">
        <v>87</v>
      </c>
      <c r="C26" s="122" t="s">
        <v>65</v>
      </c>
      <c r="D26" s="74">
        <v>2.0999999999999999E-3</v>
      </c>
      <c r="E26" s="61"/>
    </row>
    <row r="27" spans="2:5">
      <c r="B27" s="61" t="s">
        <v>88</v>
      </c>
      <c r="C27" s="122" t="s">
        <v>65</v>
      </c>
      <c r="D27" s="74">
        <v>2.3E-3</v>
      </c>
      <c r="E27" s="61"/>
    </row>
    <row r="28" spans="2:5">
      <c r="B28" s="61" t="s">
        <v>89</v>
      </c>
      <c r="C28" s="122" t="s">
        <v>65</v>
      </c>
      <c r="D28" s="74">
        <v>2E-3</v>
      </c>
      <c r="E28" s="61"/>
    </row>
    <row r="29" spans="2:5">
      <c r="B29" s="61" t="s">
        <v>90</v>
      </c>
      <c r="C29" s="122" t="s">
        <v>65</v>
      </c>
      <c r="D29" s="74">
        <v>2.0999999999999999E-3</v>
      </c>
      <c r="E29" s="61"/>
    </row>
    <row r="30" spans="2:5">
      <c r="B30" s="61" t="s">
        <v>91</v>
      </c>
      <c r="C30" s="122" t="s">
        <v>65</v>
      </c>
      <c r="D30" s="74">
        <v>1.9E-3</v>
      </c>
      <c r="E30" s="61"/>
    </row>
    <row r="31" spans="2:5">
      <c r="B31" s="61" t="s">
        <v>92</v>
      </c>
      <c r="C31" s="122" t="s">
        <v>68</v>
      </c>
      <c r="D31" s="74">
        <v>2.7000000000000001E-3</v>
      </c>
      <c r="E31" s="61"/>
    </row>
    <row r="32" spans="2:5" ht="18">
      <c r="B32" s="61" t="s">
        <v>93</v>
      </c>
      <c r="C32" s="122" t="s">
        <v>69</v>
      </c>
      <c r="D32" s="74">
        <v>2.2000000000000001E-3</v>
      </c>
      <c r="E32" s="61"/>
    </row>
    <row r="33" spans="2:5" ht="18">
      <c r="B33" s="61" t="s">
        <v>94</v>
      </c>
      <c r="C33" s="122" t="s">
        <v>69</v>
      </c>
      <c r="D33" s="74">
        <v>2.2000000000000001E-3</v>
      </c>
      <c r="E33" s="61"/>
    </row>
    <row r="35" spans="2:5">
      <c r="E35" s="117" t="s">
        <v>83</v>
      </c>
    </row>
    <row r="36" spans="2:5" ht="17.25">
      <c r="B36" s="60" t="s">
        <v>41</v>
      </c>
    </row>
    <row r="37" spans="2:5" ht="16.5">
      <c r="B37" s="120" t="s">
        <v>84</v>
      </c>
      <c r="C37" s="121" t="s">
        <v>121</v>
      </c>
      <c r="D37" s="119" t="s">
        <v>124</v>
      </c>
      <c r="E37" s="120" t="s">
        <v>25</v>
      </c>
    </row>
    <row r="38" spans="2:5">
      <c r="B38" s="61" t="s">
        <v>85</v>
      </c>
      <c r="C38" s="122" t="s">
        <v>68</v>
      </c>
      <c r="D38" s="77">
        <v>8.3999999999999992E-6</v>
      </c>
      <c r="E38" s="61"/>
    </row>
    <row r="39" spans="2:5">
      <c r="B39" s="61" t="s">
        <v>86</v>
      </c>
      <c r="C39" s="122" t="s">
        <v>68</v>
      </c>
      <c r="D39" s="76">
        <v>1.8E-5</v>
      </c>
      <c r="E39" s="61"/>
    </row>
    <row r="40" spans="2:5">
      <c r="B40" s="61" t="s">
        <v>95</v>
      </c>
      <c r="C40" s="122" t="s">
        <v>65</v>
      </c>
      <c r="D40" s="78">
        <v>7.0999999999999998E-7</v>
      </c>
      <c r="E40" s="61" t="s">
        <v>96</v>
      </c>
    </row>
    <row r="41" spans="2:5">
      <c r="B41" s="61" t="s">
        <v>97</v>
      </c>
      <c r="C41" s="122" t="s">
        <v>65</v>
      </c>
      <c r="D41" s="77">
        <v>3.0000000000000001E-6</v>
      </c>
      <c r="E41" s="61"/>
    </row>
    <row r="42" spans="2:5">
      <c r="B42" s="61" t="s">
        <v>98</v>
      </c>
      <c r="C42" s="122" t="s">
        <v>65</v>
      </c>
      <c r="D42" s="77">
        <v>3.3000000000000002E-6</v>
      </c>
      <c r="E42" s="61"/>
    </row>
    <row r="43" spans="2:5">
      <c r="B43" s="61" t="s">
        <v>99</v>
      </c>
      <c r="C43" s="122" t="s">
        <v>68</v>
      </c>
      <c r="D43" s="77">
        <v>3.8999999999999999E-6</v>
      </c>
      <c r="E43" s="61"/>
    </row>
    <row r="44" spans="2:5" ht="18">
      <c r="B44" s="61" t="s">
        <v>100</v>
      </c>
      <c r="C44" s="122" t="s">
        <v>69</v>
      </c>
      <c r="D44" s="77">
        <v>3.1999999999999999E-6</v>
      </c>
      <c r="E44" s="61"/>
    </row>
    <row r="45" spans="2:5" ht="18">
      <c r="B45" s="61" t="s">
        <v>101</v>
      </c>
      <c r="C45" s="122" t="s">
        <v>69</v>
      </c>
      <c r="D45" s="77">
        <v>3.1999999999999999E-6</v>
      </c>
      <c r="E45" s="61"/>
    </row>
    <row r="46" spans="2:5">
      <c r="B46" s="61" t="s">
        <v>102</v>
      </c>
      <c r="C46" s="122" t="s">
        <v>65</v>
      </c>
      <c r="D46" s="76">
        <v>3.6000000000000001E-5</v>
      </c>
      <c r="E46" s="61"/>
    </row>
    <row r="47" spans="2:5">
      <c r="B47" s="61" t="s">
        <v>103</v>
      </c>
      <c r="C47" s="122" t="s">
        <v>65</v>
      </c>
      <c r="D47" s="76">
        <v>7.1000000000000005E-5</v>
      </c>
      <c r="E47" s="61"/>
    </row>
    <row r="48" spans="2:5">
      <c r="B48" s="61" t="s">
        <v>104</v>
      </c>
      <c r="C48" s="122" t="s">
        <v>65</v>
      </c>
      <c r="D48" s="76">
        <v>6.2000000000000003E-5</v>
      </c>
      <c r="E48" s="61"/>
    </row>
    <row r="49" spans="2:5">
      <c r="B49" s="61" t="s">
        <v>105</v>
      </c>
      <c r="C49" s="122" t="s">
        <v>65</v>
      </c>
      <c r="D49" s="76">
        <v>6.4999999999999994E-5</v>
      </c>
      <c r="E49" s="61"/>
    </row>
    <row r="50" spans="2:5">
      <c r="B50" s="61" t="s">
        <v>106</v>
      </c>
      <c r="C50" s="122" t="s">
        <v>68</v>
      </c>
      <c r="D50" s="76">
        <v>8.5000000000000006E-5</v>
      </c>
      <c r="E50" s="61"/>
    </row>
    <row r="51" spans="2:5" ht="18">
      <c r="B51" s="61" t="s">
        <v>107</v>
      </c>
      <c r="C51" s="122" t="s">
        <v>69</v>
      </c>
      <c r="D51" s="76">
        <v>6.9999999999999994E-5</v>
      </c>
      <c r="E51" s="61"/>
    </row>
    <row r="52" spans="2:5" ht="18">
      <c r="B52" s="61" t="s">
        <v>108</v>
      </c>
      <c r="C52" s="122" t="s">
        <v>69</v>
      </c>
      <c r="D52" s="76">
        <v>6.9999999999999994E-5</v>
      </c>
      <c r="E52" s="61"/>
    </row>
    <row r="53" spans="2:5">
      <c r="B53" s="61" t="s">
        <v>87</v>
      </c>
      <c r="C53" s="122" t="s">
        <v>65</v>
      </c>
      <c r="D53" s="76">
        <v>2.4000000000000001E-5</v>
      </c>
      <c r="E53" s="61"/>
    </row>
    <row r="54" spans="2:5">
      <c r="B54" s="61" t="s">
        <v>88</v>
      </c>
      <c r="C54" s="122" t="s">
        <v>65</v>
      </c>
      <c r="D54" s="76">
        <v>2.5999999999999998E-5</v>
      </c>
      <c r="E54" s="61"/>
    </row>
    <row r="55" spans="2:5">
      <c r="B55" s="61" t="s">
        <v>89</v>
      </c>
      <c r="C55" s="122" t="s">
        <v>65</v>
      </c>
      <c r="D55" s="76">
        <v>2.3E-5</v>
      </c>
      <c r="E55" s="61"/>
    </row>
    <row r="56" spans="2:5">
      <c r="B56" s="61" t="s">
        <v>90</v>
      </c>
      <c r="C56" s="122" t="s">
        <v>65</v>
      </c>
      <c r="D56" s="76">
        <v>2.4000000000000001E-5</v>
      </c>
      <c r="E56" s="61"/>
    </row>
    <row r="57" spans="2:5">
      <c r="B57" s="61" t="s">
        <v>91</v>
      </c>
      <c r="C57" s="122" t="s">
        <v>65</v>
      </c>
      <c r="D57" s="76">
        <v>2.0999999999999999E-5</v>
      </c>
      <c r="E57" s="61"/>
    </row>
    <row r="58" spans="2:5">
      <c r="B58" s="61" t="s">
        <v>92</v>
      </c>
      <c r="C58" s="122" t="s">
        <v>68</v>
      </c>
      <c r="D58" s="76">
        <v>3.1000000000000001E-5</v>
      </c>
      <c r="E58" s="61"/>
    </row>
    <row r="59" spans="2:5" ht="18">
      <c r="B59" s="61" t="s">
        <v>93</v>
      </c>
      <c r="C59" s="122" t="s">
        <v>69</v>
      </c>
      <c r="D59" s="76">
        <v>2.5000000000000001E-5</v>
      </c>
      <c r="E59" s="61"/>
    </row>
    <row r="60" spans="2:5" ht="18">
      <c r="B60" s="61" t="s">
        <v>94</v>
      </c>
      <c r="C60" s="122" t="s">
        <v>69</v>
      </c>
      <c r="D60" s="76">
        <v>2.5000000000000001E-5</v>
      </c>
      <c r="E60" s="61"/>
    </row>
    <row r="62" spans="2:5">
      <c r="B62" s="60" t="s">
        <v>109</v>
      </c>
    </row>
    <row r="63" spans="2:5" ht="16.5">
      <c r="B63" s="120" t="s">
        <v>110</v>
      </c>
      <c r="C63" s="121" t="s">
        <v>122</v>
      </c>
      <c r="D63" s="119" t="s">
        <v>123</v>
      </c>
      <c r="E63" s="120" t="s">
        <v>25</v>
      </c>
    </row>
    <row r="64" spans="2:5">
      <c r="B64" s="61" t="s">
        <v>111</v>
      </c>
      <c r="C64" s="123" t="s">
        <v>66</v>
      </c>
      <c r="D64" s="77">
        <v>9.7000000000000003E-6</v>
      </c>
      <c r="E64" s="61"/>
    </row>
    <row r="65" spans="2:5">
      <c r="B65" s="61" t="s">
        <v>112</v>
      </c>
      <c r="C65" s="123" t="s">
        <v>66</v>
      </c>
      <c r="D65" s="77">
        <v>9.7000000000000003E-6</v>
      </c>
      <c r="E65" s="61"/>
    </row>
    <row r="66" spans="2:5">
      <c r="B66" s="61" t="s">
        <v>113</v>
      </c>
      <c r="C66" s="123" t="s">
        <v>66</v>
      </c>
      <c r="D66" s="77">
        <v>9.7000000000000003E-6</v>
      </c>
      <c r="E66" s="61"/>
    </row>
    <row r="67" spans="2:5">
      <c r="B67" s="61" t="s">
        <v>114</v>
      </c>
      <c r="C67" s="123" t="s">
        <v>66</v>
      </c>
      <c r="D67" s="77">
        <v>9.7000000000000003E-6</v>
      </c>
      <c r="E67" s="61"/>
    </row>
    <row r="68" spans="2:5">
      <c r="B68" s="61" t="s">
        <v>115</v>
      </c>
      <c r="C68" s="123" t="s">
        <v>66</v>
      </c>
      <c r="D68" s="77">
        <v>9.7000000000000003E-6</v>
      </c>
      <c r="E68" s="61"/>
    </row>
    <row r="69" spans="2:5">
      <c r="B69" s="61" t="s">
        <v>116</v>
      </c>
      <c r="C69" s="123" t="s">
        <v>67</v>
      </c>
      <c r="D69" s="73">
        <v>0.13300000000000001</v>
      </c>
      <c r="E69" s="61"/>
    </row>
    <row r="70" spans="2:5">
      <c r="B70" s="61" t="s">
        <v>117</v>
      </c>
      <c r="C70" s="123" t="s">
        <v>67</v>
      </c>
      <c r="D70" s="74">
        <v>6.6699999999999995E-2</v>
      </c>
      <c r="E70" s="61"/>
    </row>
    <row r="71" spans="2:5">
      <c r="B71" s="61" t="s">
        <v>118</v>
      </c>
      <c r="C71" s="123" t="s">
        <v>66</v>
      </c>
      <c r="D71" s="74">
        <v>4.0000000000000001E-3</v>
      </c>
      <c r="E71" s="61"/>
    </row>
    <row r="73" spans="2:5" ht="17.25">
      <c r="B73" s="60" t="s">
        <v>71</v>
      </c>
    </row>
    <row r="74" spans="2:5" ht="16.5">
      <c r="B74" s="120" t="s">
        <v>110</v>
      </c>
      <c r="C74" s="121" t="s">
        <v>122</v>
      </c>
      <c r="D74" s="119" t="s">
        <v>124</v>
      </c>
      <c r="E74" s="120" t="s">
        <v>25</v>
      </c>
    </row>
    <row r="75" spans="2:5">
      <c r="B75" s="61" t="s">
        <v>111</v>
      </c>
      <c r="C75" s="123" t="s">
        <v>66</v>
      </c>
      <c r="D75" s="75">
        <v>1.5100000000000001E-3</v>
      </c>
      <c r="E75" s="61"/>
    </row>
    <row r="76" spans="2:5">
      <c r="B76" s="61" t="s">
        <v>112</v>
      </c>
      <c r="C76" s="123" t="s">
        <v>66</v>
      </c>
      <c r="D76" s="76">
        <v>6.4499999999999996E-4</v>
      </c>
      <c r="E76" s="61"/>
    </row>
    <row r="77" spans="2:5">
      <c r="B77" s="61" t="s">
        <v>113</v>
      </c>
      <c r="C77" s="123" t="s">
        <v>66</v>
      </c>
      <c r="D77" s="76">
        <v>8.8199999999999997E-4</v>
      </c>
      <c r="E77" s="61"/>
    </row>
    <row r="78" spans="2:5">
      <c r="B78" s="61" t="s">
        <v>114</v>
      </c>
      <c r="C78" s="123" t="s">
        <v>66</v>
      </c>
      <c r="D78" s="76">
        <v>2.9399999999999999E-4</v>
      </c>
      <c r="E78" s="61"/>
    </row>
    <row r="79" spans="2:5" ht="28.5" customHeight="1">
      <c r="B79" s="118" t="s">
        <v>119</v>
      </c>
      <c r="C79" s="123" t="s">
        <v>66</v>
      </c>
      <c r="D79" s="76">
        <v>2.63E-4</v>
      </c>
      <c r="E79" s="61"/>
    </row>
    <row r="80" spans="2:5">
      <c r="B80" s="61" t="s">
        <v>120</v>
      </c>
      <c r="C80" s="123" t="s">
        <v>66</v>
      </c>
      <c r="D80" s="76">
        <v>3.1199999999999999E-5</v>
      </c>
      <c r="E80" s="61"/>
    </row>
    <row r="81" spans="2:5">
      <c r="B81" s="61" t="s">
        <v>118</v>
      </c>
      <c r="C81" s="123" t="s">
        <v>66</v>
      </c>
      <c r="D81" s="75">
        <v>2.9999999999999997E-4</v>
      </c>
      <c r="E81" s="61"/>
    </row>
  </sheetData>
  <phoneticPr fontId="1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温室効果ガス排出量算定表</vt:lpstr>
      <vt:lpstr>排出係数等</vt:lpstr>
      <vt:lpstr>温室効果ガス排出量算定表!Print_Area</vt:lpstr>
      <vt:lpstr>排出係数等!Print_Area</vt:lpstr>
      <vt:lpstr>温室効果ガス排出量算定表!Print_Titles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Hachiya</dc:creator>
  <cp:lastModifiedBy>和歌山市</cp:lastModifiedBy>
  <cp:lastPrinted>2023-05-02T04:52:55Z</cp:lastPrinted>
  <dcterms:created xsi:type="dcterms:W3CDTF">2019-01-30T08:31:22Z</dcterms:created>
  <dcterms:modified xsi:type="dcterms:W3CDTF">2023-05-02T04:53:01Z</dcterms:modified>
</cp:coreProperties>
</file>